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3\dokumenty wydziałowe\WO\WYBORY\Wybory sołeckie 2019\"/>
    </mc:Choice>
  </mc:AlternateContent>
  <xr:revisionPtr revIDLastSave="0" documentId="8_{21D16477-F52C-4352-B2F2-B72707A9AF84}" xr6:coauthVersionLast="44" xr6:coauthVersionMax="44" xr10:uidLastSave="{00000000-0000-0000-0000-000000000000}"/>
  <bookViews>
    <workbookView xWindow="-120" yWindow="-120" windowWidth="20730" windowHeight="11160" tabRatio="814" firstSheet="17" activeTab="17" xr2:uid="{00000000-000D-0000-FFFF-FFFF00000000}"/>
  </bookViews>
  <sheets>
    <sheet name="Wzór" sheetId="1" state="hidden" r:id="rId1"/>
    <sheet name="Balice" sheetId="2" state="hidden" r:id="rId2"/>
    <sheet name="Bolechowice" sheetId="3" state="hidden" r:id="rId3"/>
    <sheet name="Brzezie" sheetId="4" state="hidden" r:id="rId4"/>
    <sheet name="Brzoskwinia" sheetId="5" state="hidden" r:id="rId5"/>
    <sheet name="Karniowice" sheetId="6" state="hidden" r:id="rId6"/>
    <sheet name="Kobylany" sheetId="7" state="hidden" r:id="rId7"/>
    <sheet name="Kochanów" sheetId="8" state="hidden" r:id="rId8"/>
    <sheet name="Młynka" sheetId="9" state="hidden" r:id="rId9"/>
    <sheet name="Niegoszowice" sheetId="10" state="hidden" r:id="rId10"/>
    <sheet name="Nielepice" sheetId="11" state="hidden" r:id="rId11"/>
    <sheet name="Pisary" sheetId="12" state="hidden" r:id="rId12"/>
    <sheet name="Radwanowice" sheetId="13" state="hidden" r:id="rId13"/>
    <sheet name="Rudawa" sheetId="14" state="hidden" r:id="rId14"/>
    <sheet name="Szczyglice" sheetId="15" state="hidden" r:id="rId15"/>
    <sheet name="Zabierzów" sheetId="18" state="hidden" r:id="rId16"/>
    <sheet name="Zabierzów2" sheetId="20" state="hidden" r:id="rId17"/>
    <sheet name="ZBIORCZE" sheetId="19" r:id="rId1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1" i="19" l="1"/>
  <c r="E179" i="19"/>
  <c r="E174" i="19"/>
  <c r="E166" i="19"/>
  <c r="E169" i="19"/>
  <c r="E170" i="19"/>
  <c r="E165" i="19"/>
  <c r="E168" i="19"/>
  <c r="E163" i="19"/>
  <c r="E172" i="19"/>
  <c r="E181" i="19"/>
  <c r="E164" i="19"/>
  <c r="E161" i="19"/>
  <c r="E176" i="19"/>
  <c r="E173" i="19"/>
  <c r="E178" i="19"/>
  <c r="E177" i="19"/>
  <c r="E160" i="19"/>
  <c r="E180" i="19"/>
  <c r="E167" i="19"/>
  <c r="E175" i="19"/>
  <c r="E162" i="19"/>
  <c r="A168" i="19"/>
  <c r="A177" i="19"/>
  <c r="L15" i="18" l="1"/>
  <c r="L14" i="18"/>
  <c r="L13" i="18"/>
  <c r="L12" i="18"/>
  <c r="L11" i="18"/>
  <c r="L10" i="18"/>
  <c r="L9" i="18"/>
  <c r="L8" i="18"/>
  <c r="L3" i="18"/>
  <c r="L4" i="18"/>
  <c r="L5" i="18"/>
  <c r="L2" i="18"/>
  <c r="J15" i="20"/>
  <c r="J11" i="20"/>
  <c r="J10" i="20"/>
  <c r="J8" i="20"/>
  <c r="J3" i="20"/>
  <c r="I29" i="4"/>
  <c r="I26" i="5" l="1"/>
  <c r="I36" i="3"/>
  <c r="J15" i="18" l="1"/>
  <c r="J11" i="18"/>
  <c r="J10" i="18"/>
  <c r="J8" i="18"/>
  <c r="J3" i="18"/>
  <c r="J15" i="15"/>
  <c r="J11" i="15"/>
  <c r="J10" i="15"/>
  <c r="J8" i="15"/>
  <c r="J3" i="15"/>
  <c r="J15" i="14" l="1"/>
  <c r="J11" i="14"/>
  <c r="J10" i="14"/>
  <c r="J8" i="14"/>
  <c r="J3" i="14"/>
  <c r="J15" i="13"/>
  <c r="J11" i="13"/>
  <c r="J10" i="13"/>
  <c r="J8" i="13"/>
  <c r="J3" i="13"/>
  <c r="J15" i="12"/>
  <c r="J11" i="12"/>
  <c r="J10" i="12"/>
  <c r="J8" i="12"/>
  <c r="J3" i="12"/>
  <c r="J15" i="11"/>
  <c r="J11" i="11"/>
  <c r="J10" i="11"/>
  <c r="J8" i="11"/>
  <c r="J3" i="11"/>
  <c r="J15" i="10"/>
  <c r="J11" i="10"/>
  <c r="J10" i="10"/>
  <c r="J8" i="10"/>
  <c r="J3" i="10"/>
  <c r="J15" i="9"/>
  <c r="J11" i="9"/>
  <c r="J10" i="9"/>
  <c r="J8" i="9"/>
  <c r="J3" i="9"/>
  <c r="J15" i="8"/>
  <c r="J11" i="8"/>
  <c r="J10" i="8"/>
  <c r="J8" i="8"/>
  <c r="J3" i="8"/>
  <c r="J15" i="7"/>
  <c r="J11" i="7"/>
  <c r="J10" i="7"/>
  <c r="J8" i="7"/>
  <c r="J3" i="7"/>
  <c r="J11" i="6"/>
  <c r="J8" i="6"/>
  <c r="J3" i="6"/>
  <c r="J15" i="5"/>
  <c r="J11" i="5"/>
  <c r="J10" i="5"/>
  <c r="J8" i="5"/>
  <c r="J3" i="5"/>
  <c r="J15" i="4"/>
  <c r="J11" i="4"/>
  <c r="J10" i="4"/>
  <c r="J8" i="4"/>
  <c r="J3" i="4"/>
  <c r="J15" i="3"/>
  <c r="J11" i="3"/>
  <c r="J10" i="3"/>
  <c r="J8" i="3"/>
  <c r="J3" i="3"/>
  <c r="J17" i="2" l="1"/>
  <c r="J13" i="2"/>
  <c r="J12" i="2"/>
  <c r="J10" i="2"/>
  <c r="J5" i="2"/>
  <c r="K11" i="1" l="1"/>
  <c r="K19" i="1"/>
  <c r="K16" i="1"/>
  <c r="K12" i="1"/>
  <c r="K4" i="1"/>
  <c r="K9" i="1"/>
</calcChain>
</file>

<file path=xl/sharedStrings.xml><?xml version="1.0" encoding="utf-8"?>
<sst xmlns="http://schemas.openxmlformats.org/spreadsheetml/2006/main" count="845" uniqueCount="355">
  <si>
    <t>I. ROZLICZENIE KART DO GŁOSOWANIA</t>
  </si>
  <si>
    <t>1.</t>
  </si>
  <si>
    <t>2.</t>
  </si>
  <si>
    <t>Komisja otrzymała kart do głosowania.</t>
  </si>
  <si>
    <t>3.</t>
  </si>
  <si>
    <t>Liczba wyborców, którym wydano karty do głosowania</t>
  </si>
  <si>
    <t>4.</t>
  </si>
  <si>
    <t>Liczba niewykorzystanych kart do głosowania.</t>
  </si>
  <si>
    <t xml:space="preserve">Liczba wyborców uprawnionych do głosowania w chwili zakończenia głosowania wynosiła
</t>
  </si>
  <si>
    <t>5.</t>
  </si>
  <si>
    <t>5a.</t>
  </si>
  <si>
    <t>5b.</t>
  </si>
  <si>
    <t>6.</t>
  </si>
  <si>
    <t>6a.</t>
  </si>
  <si>
    <t>6b.</t>
  </si>
  <si>
    <t>6c.</t>
  </si>
  <si>
    <t>7.</t>
  </si>
  <si>
    <t>- liczba kart nieważnych (przedartych na dwie lub więcej części oraz kart innych niż urzędowo przyjęte)</t>
  </si>
  <si>
    <t>- liczba kart ważnych</t>
  </si>
  <si>
    <t xml:space="preserve">- liczba głosów nieważnych z powodu umieszczenia znaku "x" obok nazwisk większej liczby kandydatów niż liczba mandatów w radzie sołeckiej lub większej liczby kandydatów
</t>
  </si>
  <si>
    <t xml:space="preserve">- liczba głosów nieważnych z powodu umieszczenia znaku "x" tylko przy nazwisku kandydata skreślonego
</t>
  </si>
  <si>
    <t>Liczba głosów nieważnych z ważnych kart do głosowania
w tym</t>
  </si>
  <si>
    <t xml:space="preserve">- liczba głosów nieważnych z powodu nie umieszczenia znaku "x" przy nazwisku żadnego kandydata
</t>
  </si>
  <si>
    <t>III. NA POSZCZEGÓLNYCH KANDYDATÓW NA CZLONKÓW RADY SOŁECKIEJ ODDANO NASTĘPUJĄCE LICZBY GŁOSÓW WAŻNYCH</t>
  </si>
  <si>
    <t>8.</t>
  </si>
  <si>
    <t>9.</t>
  </si>
  <si>
    <t>10.</t>
  </si>
  <si>
    <t>11.</t>
  </si>
  <si>
    <t>12.</t>
  </si>
  <si>
    <t>13.</t>
  </si>
  <si>
    <t>14.</t>
  </si>
  <si>
    <t>15.</t>
  </si>
  <si>
    <t>imię i nazwisko kandydata</t>
  </si>
  <si>
    <t>…</t>
  </si>
  <si>
    <t xml:space="preserve">Liczba głosów ważnych z kart ważnych </t>
  </si>
  <si>
    <r>
      <rPr>
        <b/>
        <sz val="11"/>
        <color theme="1"/>
        <rFont val="Czcionka tekstu podstawowego"/>
        <charset val="238"/>
      </rPr>
      <t xml:space="preserve">II. USTALENIE WYNIKÓW GŁOSOWANIA </t>
    </r>
    <r>
      <rPr>
        <sz val="11"/>
        <color theme="1"/>
        <rFont val="Czcionka tekstu podstawowego"/>
        <family val="2"/>
        <charset val="238"/>
      </rPr>
      <t xml:space="preserve">Po wyjęciu z urny kart Komisja ustaliła na ich podstawie następujące wyniki głosowania:
</t>
    </r>
  </si>
  <si>
    <t>Liczba kart wyjętych z urny w tym</t>
  </si>
  <si>
    <r>
      <t xml:space="preserve">                                                                                                                  Liczba wyborców uprawnionych do głosowania w chwili zakończenia głosowania wynosiła</t>
    </r>
    <r>
      <rPr>
        <sz val="10"/>
        <color theme="1"/>
        <rFont val="Czcionka tekstu podstawowego"/>
        <charset val="238"/>
      </rPr>
      <t xml:space="preserve">
</t>
    </r>
    <r>
      <rPr>
        <sz val="11"/>
        <color theme="1"/>
        <rFont val="Czcionka tekstu podstawowego"/>
        <family val="2"/>
        <charset val="238"/>
      </rPr>
      <t xml:space="preserve">
</t>
    </r>
  </si>
  <si>
    <t>Mroziński Szczepan</t>
  </si>
  <si>
    <t>Reroń  Józef</t>
  </si>
  <si>
    <t>Pacuła Krzysztof</t>
  </si>
  <si>
    <t>Maroszek Władysława</t>
  </si>
  <si>
    <t>Dudek Wiesław</t>
  </si>
  <si>
    <t>Brzyszczyk Urszula</t>
  </si>
  <si>
    <t xml:space="preserve">Słota Władysław </t>
  </si>
  <si>
    <t>Szewczyk Andrzej</t>
  </si>
  <si>
    <t xml:space="preserve">Tarnowska Anna </t>
  </si>
  <si>
    <t xml:space="preserve">Żelawski Stanisław </t>
  </si>
  <si>
    <t>Babiarz Teresa</t>
  </si>
  <si>
    <t>Dratwa Janusz</t>
  </si>
  <si>
    <t>Drużkowski Jerzy</t>
  </si>
  <si>
    <t>Dudzicki Sebastian</t>
  </si>
  <si>
    <t>Filo Aleksander</t>
  </si>
  <si>
    <t>Luberda Paweł</t>
  </si>
  <si>
    <t>Macałka Stanisław</t>
  </si>
  <si>
    <t>Mickiewicz Józef</t>
  </si>
  <si>
    <t>Mitońska Jolanta</t>
  </si>
  <si>
    <t>Niemczyk Anna</t>
  </si>
  <si>
    <t>Przetacznik Monika</t>
  </si>
  <si>
    <t>Rachtan Roman</t>
  </si>
  <si>
    <t>Radwanek Sławomir</t>
  </si>
  <si>
    <t>Rumian Monika</t>
  </si>
  <si>
    <t>Sendor Franciszek</t>
  </si>
  <si>
    <t>Wierzbicka – Dej Józefa</t>
  </si>
  <si>
    <t>Wojtaszek Wojciech</t>
  </si>
  <si>
    <t>Żurek Edward</t>
  </si>
  <si>
    <t>Baściuk Artur</t>
  </si>
  <si>
    <t>Gadocha Beata</t>
  </si>
  <si>
    <t>Jaworski Rafał</t>
  </si>
  <si>
    <t>Mroczek Katarzyna</t>
  </si>
  <si>
    <t>Pędrys Anna</t>
  </si>
  <si>
    <t xml:space="preserve">Plewa Marzena
</t>
  </si>
  <si>
    <t>Rumian Maria</t>
  </si>
  <si>
    <t>Syrek Jerzy</t>
  </si>
  <si>
    <t>Tylek Małgorzata</t>
  </si>
  <si>
    <t xml:space="preserve">Zmarzła Agnieszka </t>
  </si>
  <si>
    <t>Burowski Marek</t>
  </si>
  <si>
    <t>Janus Marek</t>
  </si>
  <si>
    <t>Janus Wiesław</t>
  </si>
  <si>
    <t>Kołodziejczyk Jarosław</t>
  </si>
  <si>
    <t>Kruk Mirosław</t>
  </si>
  <si>
    <t>Masłowska Magdalena</t>
  </si>
  <si>
    <t xml:space="preserve">Mostowik Mieczysław </t>
  </si>
  <si>
    <t>Aleksandrowicz Andrzej</t>
  </si>
  <si>
    <t>Grendus Danuta</t>
  </si>
  <si>
    <t>Kolczyk Grzegorz</t>
  </si>
  <si>
    <t>Preis Rafał</t>
  </si>
  <si>
    <t>Sitarski Przemysław</t>
  </si>
  <si>
    <t>Skotniczny Marek</t>
  </si>
  <si>
    <t>Trzebuniak Patrycja</t>
  </si>
  <si>
    <t>Walczykowski Grzegorz</t>
  </si>
  <si>
    <t>Macałka Jacek</t>
  </si>
  <si>
    <t>Marek Alina</t>
  </si>
  <si>
    <t>Pałka Maria</t>
  </si>
  <si>
    <t>Skrzypek Krzysztof</t>
  </si>
  <si>
    <t>Styba Barbara</t>
  </si>
  <si>
    <t>Walczykowski Marek</t>
  </si>
  <si>
    <t xml:space="preserve">Wojtaszek Genowefa </t>
  </si>
  <si>
    <t>Glanowski Stanisław</t>
  </si>
  <si>
    <t>Hrabia Piotr</t>
  </si>
  <si>
    <t>Łudzik Bronisław</t>
  </si>
  <si>
    <t>Frankowicz Beata</t>
  </si>
  <si>
    <t>Hojna Stanisław</t>
  </si>
  <si>
    <t>Kadula Anita</t>
  </si>
  <si>
    <t>Księżyc Małgorzata</t>
  </si>
  <si>
    <t>Piątek Piotr</t>
  </si>
  <si>
    <t>Piwowoński Sebastian</t>
  </si>
  <si>
    <t>Szaflarska Katarzyna</t>
  </si>
  <si>
    <t>Wyka Alina</t>
  </si>
  <si>
    <t>Zagórski Grzegorz</t>
  </si>
  <si>
    <t>Gniadek Tomasz</t>
  </si>
  <si>
    <t>Rudzki Michał…</t>
  </si>
  <si>
    <t>Sułowski Krzysztof</t>
  </si>
  <si>
    <t>Tarkowski Paweł</t>
  </si>
  <si>
    <t>Tataruch Marian</t>
  </si>
  <si>
    <t>Waśniowski Krzysztof</t>
  </si>
  <si>
    <t>Wróbel Renata</t>
  </si>
  <si>
    <t>Molik Adam</t>
  </si>
  <si>
    <t>Piwowoński Henryk</t>
  </si>
  <si>
    <t>Sarnek Artur</t>
  </si>
  <si>
    <t>Walus Bartłomiej</t>
  </si>
  <si>
    <t>Wójcik Agnieszka</t>
  </si>
  <si>
    <t>Wróbel Janina</t>
  </si>
  <si>
    <t>Zimny Małgorzata</t>
  </si>
  <si>
    <t>Zając Anna</t>
  </si>
  <si>
    <t>Rudzki Roman</t>
  </si>
  <si>
    <t>Mucha Marcin</t>
  </si>
  <si>
    <t>Kubin Maciej</t>
  </si>
  <si>
    <t>Kowalówka Barbara</t>
  </si>
  <si>
    <t>Gędłek Marta</t>
  </si>
  <si>
    <t>Filas Stanisław</t>
  </si>
  <si>
    <t>Jamrozik Anna</t>
  </si>
  <si>
    <t>Kowalewska Dorota</t>
  </si>
  <si>
    <t>Lorenc Hanna</t>
  </si>
  <si>
    <t>Ryś Elżbieta</t>
  </si>
  <si>
    <t>Samek Adam</t>
  </si>
  <si>
    <t>Szczygieł Krzysztof</t>
  </si>
  <si>
    <t>Trzaska Bogusława</t>
  </si>
  <si>
    <t>Bałuszek Danuta</t>
  </si>
  <si>
    <t>Chmielowski Stanisław</t>
  </si>
  <si>
    <t>Chodacki Stanisław</t>
  </si>
  <si>
    <t>Kardas Robert</t>
  </si>
  <si>
    <t>Kulka Marek</t>
  </si>
  <si>
    <t>Mitońska Barbara</t>
  </si>
  <si>
    <t>Nowicka Halina</t>
  </si>
  <si>
    <t>Woźniak Aneta</t>
  </si>
  <si>
    <t>Ziarkowski Łukasz</t>
  </si>
  <si>
    <t>Wąchal Jan</t>
  </si>
  <si>
    <t>Szostek Elżbieta</t>
  </si>
  <si>
    <t>Surówka Jan</t>
  </si>
  <si>
    <t>Stankowska Anna</t>
  </si>
  <si>
    <t>Rusek Janina</t>
  </si>
  <si>
    <t>Porada Zbigniew</t>
  </si>
  <si>
    <t>Pawlikowski Stanisław</t>
  </si>
  <si>
    <t>Paluch Krystyna</t>
  </si>
  <si>
    <t>Myjak Stanisław</t>
  </si>
  <si>
    <t>Mucha Agnieszka</t>
  </si>
  <si>
    <t>Leńczowski Jan</t>
  </si>
  <si>
    <t>Kulig Stefan</t>
  </si>
  <si>
    <t>Krupa Marek</t>
  </si>
  <si>
    <t>Korzycki Andrzej</t>
  </si>
  <si>
    <t>Kasprzyk Zofia</t>
  </si>
  <si>
    <t>Gędłek Leszek</t>
  </si>
  <si>
    <t>Dukała Władysław</t>
  </si>
  <si>
    <t>Cieślak Marcin</t>
  </si>
  <si>
    <t>Broniec – Chrzan Małgorzata</t>
  </si>
  <si>
    <t>Gieras Beata</t>
  </si>
  <si>
    <t>Mazur Joanna</t>
  </si>
  <si>
    <t>Moniek Bartłomiej</t>
  </si>
  <si>
    <t>Pieniążek Kazimierz</t>
  </si>
  <si>
    <t>Rapecka Anna</t>
  </si>
  <si>
    <t>Sendor Barbara</t>
  </si>
  <si>
    <t>Sokoła Alina</t>
  </si>
  <si>
    <t>Ślazik Dominik</t>
  </si>
  <si>
    <t>Śmiech Maria</t>
  </si>
  <si>
    <t xml:space="preserve">Czajka Elżbieta </t>
  </si>
  <si>
    <t>Danielewska Wiesława</t>
  </si>
  <si>
    <t>Gęgotek Elżbieta</t>
  </si>
  <si>
    <t>Goraj Barbara</t>
  </si>
  <si>
    <t>Górny Stanisław</t>
  </si>
  <si>
    <t>Grzelewski Łukasz</t>
  </si>
  <si>
    <t>Kęder Beata</t>
  </si>
  <si>
    <t>Krzyworzeka Emilia</t>
  </si>
  <si>
    <t>Łacheta Marian</t>
  </si>
  <si>
    <t>Micimiński Henryk</t>
  </si>
  <si>
    <t>Połońska Marta</t>
  </si>
  <si>
    <t>Rajpolt Maciej</t>
  </si>
  <si>
    <t>Rodak Barbara</t>
  </si>
  <si>
    <t>Rychlicki Dominik</t>
  </si>
  <si>
    <t>Słomiak Stanisław</t>
  </si>
  <si>
    <t>Swiba Paulina</t>
  </si>
  <si>
    <t>Szczurek Jolanta</t>
  </si>
  <si>
    <t>Szota Aleksander</t>
  </si>
  <si>
    <t>Trzaska – Bluszcz Ewa</t>
  </si>
  <si>
    <t>BALICE</t>
  </si>
  <si>
    <t>BOLECHOWICE</t>
  </si>
  <si>
    <t>BRZEZIE</t>
  </si>
  <si>
    <t>BRZOSKWINIA</t>
  </si>
  <si>
    <t>KOBYLANY</t>
  </si>
  <si>
    <t>KOCHANÓW</t>
  </si>
  <si>
    <t>MŁYNKA</t>
  </si>
  <si>
    <t>NIEGOSZOWICE</t>
  </si>
  <si>
    <t>PISARY</t>
  </si>
  <si>
    <t>RUDAWA</t>
  </si>
  <si>
    <t>SZCZYGLICE</t>
  </si>
  <si>
    <t>ZABIERZÓW</t>
  </si>
  <si>
    <t>Wilkosz Janina</t>
  </si>
  <si>
    <t>Zbroja Magdalena</t>
  </si>
  <si>
    <t>Walas Jan</t>
  </si>
  <si>
    <t>Komisja 23</t>
  </si>
  <si>
    <t>Komisja 22</t>
  </si>
  <si>
    <t>SUMA</t>
  </si>
  <si>
    <t>Zygmunt Wiesław</t>
  </si>
  <si>
    <t>1. PIĄTEK PIOTR</t>
  </si>
  <si>
    <t>2. KSIĘŻYC MAŁGORZATA</t>
  </si>
  <si>
    <t>3. HOJNA STANISŁAW</t>
  </si>
  <si>
    <t>4. ŚLUFIŃSKI PIOTR</t>
  </si>
  <si>
    <t>5. WYKA ANNA</t>
  </si>
  <si>
    <t>6. STEFAŃSKA DANUTA</t>
  </si>
  <si>
    <t xml:space="preserve">7. POPŁAWSKI PAWEŁ </t>
  </si>
  <si>
    <t>3. LUBERDA PAWEŁ</t>
  </si>
  <si>
    <t>4. SEWERYN ARTUR</t>
  </si>
  <si>
    <t xml:space="preserve">1. SENDOR PAWEŁ </t>
  </si>
  <si>
    <t xml:space="preserve">2. ZWOLIŃSKI MICHAŁ </t>
  </si>
  <si>
    <t>5. JABŁOŃSKI TADEUSZ</t>
  </si>
  <si>
    <t xml:space="preserve">6. FURMAN DOMINIKA </t>
  </si>
  <si>
    <t>7. SENDOR FRANCISZEK</t>
  </si>
  <si>
    <t>8. WIERZBICKA-DEJ JÓZEFA</t>
  </si>
  <si>
    <t>9. WOCH WIESŁAW MAREK</t>
  </si>
  <si>
    <t>1. ZIMNY MAŁGORZATA</t>
  </si>
  <si>
    <t>2. MOLĄG JUSTYNA</t>
  </si>
  <si>
    <t>3. MOŃ MARCIN</t>
  </si>
  <si>
    <t>4. KLUSKA-KAROLCZAK GRZEGORZ</t>
  </si>
  <si>
    <t>5. SARNEK ARTUR</t>
  </si>
  <si>
    <t>6. KĘPA ALEKSANDRA</t>
  </si>
  <si>
    <t>7. KURDZIEL ANNA</t>
  </si>
  <si>
    <t>5. WALCZYKOWSKI MAREK</t>
  </si>
  <si>
    <t>1. STRZELECKI BERNARD</t>
  </si>
  <si>
    <t>2. SIERPOTOWSKI WOJCIECH</t>
  </si>
  <si>
    <t>3. ŁUDZIK DOROTA</t>
  </si>
  <si>
    <t>4. WOJTASZEK GENOWEFA</t>
  </si>
  <si>
    <t>6.ZIARKOWSKA STANISŁAWA</t>
  </si>
  <si>
    <t>7. MACAŁKA JACEK</t>
  </si>
  <si>
    <t>1. SENDOR BARBARA</t>
  </si>
  <si>
    <t>2. ŚMIECH MARIA</t>
  </si>
  <si>
    <t>3. RAPECKA ANNA</t>
  </si>
  <si>
    <t>4. DROŻDŻ KRZYSZTOF</t>
  </si>
  <si>
    <t>5. BISTROŃ PIOTR</t>
  </si>
  <si>
    <t>6. PIENIĄŻEK WIOLETA</t>
  </si>
  <si>
    <t>7. PIENIĄŻEK KAZIMIERZ</t>
  </si>
  <si>
    <t>8. PIENIĄŻEK MARCIN</t>
  </si>
  <si>
    <t>9. ŚMIECH STANISŁAW</t>
  </si>
  <si>
    <t>10. CHODÓR MARTA</t>
  </si>
  <si>
    <t>11. LASKA RENATA</t>
  </si>
  <si>
    <t>12. PIELICHOWSKA AGNIESZKA</t>
  </si>
  <si>
    <t>3. KACZMARCZYK TOMASZ</t>
  </si>
  <si>
    <t>1.KURDZIEL TOMASZ</t>
  </si>
  <si>
    <t>2. SOLECKI ADAM</t>
  </si>
  <si>
    <t>4. GÓRALCZYK LILIANA</t>
  </si>
  <si>
    <t>5. PEREK BOGDAN</t>
  </si>
  <si>
    <t>6. RYŚ ELŻBIETA</t>
  </si>
  <si>
    <t>7. DĄBEK SEBASTIAN</t>
  </si>
  <si>
    <t>8. NIEMCZYK ANNA</t>
  </si>
  <si>
    <t>8. ZMARZLIŃSKA AGNIESZKA</t>
  </si>
  <si>
    <t>1. WAŚNIOWSKI KRZYSZTOF</t>
  </si>
  <si>
    <t>2. KOCZWARA PAWEŁ</t>
  </si>
  <si>
    <t>3. WRÓBEL RENATA</t>
  </si>
  <si>
    <t>4. KUCIA KAROLINA</t>
  </si>
  <si>
    <t>5. RYŚ GRZEGORZ</t>
  </si>
  <si>
    <t>6. KOWALSKI JAN</t>
  </si>
  <si>
    <t>7. TARKOWSKI PAWEŁ</t>
  </si>
  <si>
    <t>BANARSKI JERZY</t>
  </si>
  <si>
    <t>CHRZANOWSKA CECYLIA</t>
  </si>
  <si>
    <t>DANIELEWSKA WIESŁAWA</t>
  </si>
  <si>
    <t>FARYS KAMIL</t>
  </si>
  <si>
    <t>GĘGOTEK ELŻBIETA</t>
  </si>
  <si>
    <t>GORAJ BARBARA</t>
  </si>
  <si>
    <t>KAŃSKA ANETA</t>
  </si>
  <si>
    <t>ŁAZOWY KAROL</t>
  </si>
  <si>
    <t>MACHNIK MAREK</t>
  </si>
  <si>
    <t>MARONA RENATA</t>
  </si>
  <si>
    <t>OLEK WIESŁAW</t>
  </si>
  <si>
    <t>PAWLIK STANISŁAW</t>
  </si>
  <si>
    <t>RAJPOLT MACIEJ</t>
  </si>
  <si>
    <t>ROKITA AGNIESZKA</t>
  </si>
  <si>
    <t>SABUDA STEFAN</t>
  </si>
  <si>
    <t>SKOCZEK JÓZEF</t>
  </si>
  <si>
    <t>SYNOWIEC DAWID</t>
  </si>
  <si>
    <t xml:space="preserve">SZOTA ALEKSANDER </t>
  </si>
  <si>
    <t>SZUMIEC AGNIESZKA</t>
  </si>
  <si>
    <t>ŚLIWIŃSKI KAZIMIERZ</t>
  </si>
  <si>
    <t xml:space="preserve">URBANIK PIOTR </t>
  </si>
  <si>
    <t>WAWRO TADEUSZ</t>
  </si>
  <si>
    <t>BRZEZINKA</t>
  </si>
  <si>
    <t>7. POGAN ANDRZEJ</t>
  </si>
  <si>
    <t>1. WĘGIEL JAROSŁAW</t>
  </si>
  <si>
    <t>2. NĘCKA WŁADYSŁAW</t>
  </si>
  <si>
    <t>3. KARCZ WŁODZIMIERZ</t>
  </si>
  <si>
    <t>4. NĘCKA MARZENA</t>
  </si>
  <si>
    <t xml:space="preserve">5. KANTOR PAWEŁ </t>
  </si>
  <si>
    <t>6. DZIEDZINA FRANCISZEK</t>
  </si>
  <si>
    <t>8. FRANCZYK MAREK</t>
  </si>
  <si>
    <t>9. PAWLIKOWSKI MACIEJ</t>
  </si>
  <si>
    <t>10. PAWLIKOWSKI GRZEGORZ</t>
  </si>
  <si>
    <t>ALEKSANDROWICE</t>
  </si>
  <si>
    <t>1. KWAŚNIK MARIA</t>
  </si>
  <si>
    <t>2. KOKOSZKA ANETA</t>
  </si>
  <si>
    <t>3. BULDA KRZYSZTOF</t>
  </si>
  <si>
    <t>4. WOLNICKI MARCIN</t>
  </si>
  <si>
    <t>5. OLECH MARCIN</t>
  </si>
  <si>
    <t>6. SADOWSKI ANDRZEJ</t>
  </si>
  <si>
    <t>7. GIBADŁO KINGA</t>
  </si>
  <si>
    <t>8. OLECH KATARZYNA</t>
  </si>
  <si>
    <t>9. SIERANT EWELINA</t>
  </si>
  <si>
    <t>9. WĄS STANISŁAW</t>
  </si>
  <si>
    <t>1. SIKORSKI KRZYSZTOF</t>
  </si>
  <si>
    <t>2. SZCZUKA BARTŁOMIEJ</t>
  </si>
  <si>
    <t>3. SZUMIEC TOMASZ</t>
  </si>
  <si>
    <t>4. WĘGIEL WŁADYSŁAW</t>
  </si>
  <si>
    <t>5. GADOCHA BEATA</t>
  </si>
  <si>
    <t>6. PĘDRYS ANNA</t>
  </si>
  <si>
    <t>7. BAŚCIUK ARTUR</t>
  </si>
  <si>
    <t>8. PLEWA MARZENA</t>
  </si>
  <si>
    <t>10. RUMIAN MARIA</t>
  </si>
  <si>
    <t xml:space="preserve">1. BANDUŁA MAŁGORZATA </t>
  </si>
  <si>
    <t>2. DOMAGAŁA ANNA</t>
  </si>
  <si>
    <t>3. WILK RAFAŁ</t>
  </si>
  <si>
    <t>4. PEDRYCZ PIOTR</t>
  </si>
  <si>
    <t>5. ZIELIŃSKI KAMIL</t>
  </si>
  <si>
    <t>6. ŻELAWSKI STANISŁAW</t>
  </si>
  <si>
    <t>7. KĘDZIERSKI MARCIN</t>
  </si>
  <si>
    <t>8. BAŁA HENRYKA</t>
  </si>
  <si>
    <t>9. SKRZYPOŃ AGATA</t>
  </si>
  <si>
    <t>10. TARNOWSKA ANNA</t>
  </si>
  <si>
    <t>11. DUDEK WIESŁAW</t>
  </si>
  <si>
    <t xml:space="preserve">9. SZOSTEK ELŻBIETA </t>
  </si>
  <si>
    <t>3. FRANKOWICZ JOANNA</t>
  </si>
  <si>
    <t>6. KORBIEL URSZULA</t>
  </si>
  <si>
    <t>1. JANUS MAREK</t>
  </si>
  <si>
    <t>2. RYŚ BARBARA</t>
  </si>
  <si>
    <t>4. MOSTOWIK MIECZYSŁAW</t>
  </si>
  <si>
    <t>5. PODBIELSKI ZBIGNIEW</t>
  </si>
  <si>
    <t>7. JANUS ZDZISŁAW</t>
  </si>
  <si>
    <t>8. CZAJA DANUTA</t>
  </si>
  <si>
    <t>9. CZAJA-BOGNER HANNA</t>
  </si>
  <si>
    <t>10. KOSTECKI WIESŁAW</t>
  </si>
  <si>
    <t>1. SURÓWKA JAN</t>
  </si>
  <si>
    <t>2. MYJAK STANISŁAW</t>
  </si>
  <si>
    <t>3. KULIG STEFAN</t>
  </si>
  <si>
    <t>4. KORZYCKI ANDRZEJ</t>
  </si>
  <si>
    <t xml:space="preserve">5. WŁODARCZYK MARZENA </t>
  </si>
  <si>
    <t>6. STANKOWSKA ANNA</t>
  </si>
  <si>
    <t>7. PAWLIKOWSKI STANISŁAW</t>
  </si>
  <si>
    <t>8. PORADA ZBIGNIEW</t>
  </si>
  <si>
    <t xml:space="preserve">10. MATUŁA ANNA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</si>
</sst>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b/>
      <sz val="13"/>
      <color rgb="FF000000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0" fillId="0" borderId="6" xfId="0" applyBorder="1" applyAlignment="1">
      <alignment horizontal="left" vertic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23" xfId="0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3" xfId="0" applyBorder="1"/>
    <xf numFmtId="0" fontId="0" fillId="0" borderId="0" xfId="0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1" fontId="0" fillId="0" borderId="0" xfId="0" applyNumberFormat="1"/>
    <xf numFmtId="0" fontId="9" fillId="3" borderId="0" xfId="0" applyFont="1" applyFill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7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5" xfId="0" quotePrefix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9" xfId="0" quotePrefix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0" fontId="3" fillId="0" borderId="5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/>
    </xf>
  </cellXfs>
  <cellStyles count="1">
    <cellStyle name="Normalny" xfId="0" builtinId="0"/>
  </cellStyles>
  <dxfs count="221"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3"/>
  <sheetViews>
    <sheetView topLeftCell="A21" workbookViewId="0">
      <selection activeCell="B2" sqref="A2:L33"/>
    </sheetView>
  </sheetViews>
  <sheetFormatPr defaultRowHeight="14.25"/>
  <cols>
    <col min="1" max="1" width="4.125" customWidth="1"/>
    <col min="12" max="12" width="34.25" customWidth="1"/>
  </cols>
  <sheetData>
    <row r="1" spans="2:12" ht="15" thickBot="1"/>
    <row r="2" spans="2:12" ht="17.25" thickBot="1">
      <c r="B2" s="55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2:12" ht="31.5" customHeight="1">
      <c r="B3" s="11" t="s">
        <v>1</v>
      </c>
      <c r="C3" s="58" t="s">
        <v>8</v>
      </c>
      <c r="D3" s="59"/>
      <c r="E3" s="59"/>
      <c r="F3" s="59"/>
      <c r="G3" s="59"/>
      <c r="H3" s="59"/>
      <c r="I3" s="20"/>
      <c r="J3" s="21"/>
      <c r="K3" s="22"/>
      <c r="L3" s="23"/>
    </row>
    <row r="4" spans="2:12" ht="19.5" customHeight="1">
      <c r="B4" s="5" t="s">
        <v>2</v>
      </c>
      <c r="C4" s="62" t="s">
        <v>3</v>
      </c>
      <c r="D4" s="62"/>
      <c r="E4" s="62"/>
      <c r="F4" s="62"/>
      <c r="G4" s="62"/>
      <c r="H4" s="62"/>
      <c r="I4" s="18"/>
      <c r="J4" s="19"/>
      <c r="K4" s="28" t="str">
        <f>IF(I5+I6=I4,"OK","BŁĄD - Suma kart wydanych oraz tych niewykorzystanych musi być równa liczbie otrzymanych kart do głosowania")</f>
        <v>OK</v>
      </c>
      <c r="L4" s="29"/>
    </row>
    <row r="5" spans="2:12" ht="19.5" customHeight="1">
      <c r="B5" s="5" t="s">
        <v>4</v>
      </c>
      <c r="C5" s="62" t="s">
        <v>5</v>
      </c>
      <c r="D5" s="62"/>
      <c r="E5" s="62"/>
      <c r="F5" s="62"/>
      <c r="G5" s="62"/>
      <c r="H5" s="62"/>
      <c r="I5" s="18"/>
      <c r="J5" s="19"/>
      <c r="K5" s="30"/>
      <c r="L5" s="31"/>
    </row>
    <row r="6" spans="2:12" ht="19.5" customHeight="1">
      <c r="B6" s="5" t="s">
        <v>6</v>
      </c>
      <c r="C6" s="62" t="s">
        <v>7</v>
      </c>
      <c r="D6" s="62"/>
      <c r="E6" s="62"/>
      <c r="F6" s="62"/>
      <c r="G6" s="62"/>
      <c r="H6" s="62"/>
      <c r="I6" s="18"/>
      <c r="J6" s="19"/>
      <c r="K6" s="32"/>
      <c r="L6" s="33"/>
    </row>
    <row r="7" spans="2:12" ht="15" thickBot="1">
      <c r="B7" s="4"/>
      <c r="C7" s="2"/>
      <c r="D7" s="2"/>
      <c r="E7" s="2"/>
      <c r="F7" s="2"/>
      <c r="G7" s="2"/>
      <c r="H7" s="2"/>
      <c r="I7" s="2"/>
      <c r="J7" s="2"/>
      <c r="K7" s="2"/>
      <c r="L7" s="3"/>
    </row>
    <row r="8" spans="2:12" ht="27.75" customHeight="1" thickBot="1">
      <c r="B8" s="63" t="s">
        <v>35</v>
      </c>
      <c r="C8" s="64"/>
      <c r="D8" s="64"/>
      <c r="E8" s="64"/>
      <c r="F8" s="64"/>
      <c r="G8" s="64"/>
      <c r="H8" s="64"/>
      <c r="I8" s="64"/>
      <c r="J8" s="64"/>
      <c r="K8" s="64"/>
      <c r="L8" s="65"/>
    </row>
    <row r="9" spans="2:12" s="1" customFormat="1" ht="27.75" customHeight="1">
      <c r="B9" s="10" t="s">
        <v>9</v>
      </c>
      <c r="C9" s="66" t="s">
        <v>36</v>
      </c>
      <c r="D9" s="67"/>
      <c r="E9" s="67"/>
      <c r="F9" s="67"/>
      <c r="G9" s="67"/>
      <c r="H9" s="68"/>
      <c r="I9" s="24"/>
      <c r="J9" s="25"/>
      <c r="K9" s="60" t="str">
        <f>IF(I10+I11=I9,"OK","BŁĄD - liczba kart wyjętych z urny musi być równa sumie kart nieważnych oraz ważnych wyjętych z urny")</f>
        <v>OK</v>
      </c>
      <c r="L9" s="61"/>
    </row>
    <row r="10" spans="2:12" s="1" customFormat="1" ht="33" customHeight="1">
      <c r="B10" s="6" t="s">
        <v>10</v>
      </c>
      <c r="C10" s="36" t="s">
        <v>17</v>
      </c>
      <c r="D10" s="37"/>
      <c r="E10" s="37"/>
      <c r="F10" s="37"/>
      <c r="G10" s="37"/>
      <c r="H10" s="37"/>
      <c r="I10" s="26"/>
      <c r="J10" s="27"/>
      <c r="K10" s="30"/>
      <c r="L10" s="31"/>
    </row>
    <row r="11" spans="2:12" s="1" customFormat="1" ht="33.75" customHeight="1">
      <c r="B11" s="6" t="s">
        <v>11</v>
      </c>
      <c r="C11" s="69" t="s">
        <v>18</v>
      </c>
      <c r="D11" s="39"/>
      <c r="E11" s="39"/>
      <c r="F11" s="39"/>
      <c r="G11" s="39"/>
      <c r="H11" s="40"/>
      <c r="I11" s="26"/>
      <c r="J11" s="27"/>
      <c r="K11" s="49" t="str">
        <f>IF(I12+I16=I11,"OK","BŁĄD - Liczba głosów ważnych oraz liczba głosów niewaznych z waznych kart musi być równa liczbie kart ważnych (6+7=5b)")</f>
        <v>OK</v>
      </c>
      <c r="L11" s="50"/>
    </row>
    <row r="12" spans="2:12" s="1" customFormat="1" ht="31.5" customHeight="1">
      <c r="B12" s="7" t="s">
        <v>12</v>
      </c>
      <c r="C12" s="37" t="s">
        <v>21</v>
      </c>
      <c r="D12" s="37"/>
      <c r="E12" s="37"/>
      <c r="F12" s="37"/>
      <c r="G12" s="37"/>
      <c r="H12" s="37"/>
      <c r="I12" s="26"/>
      <c r="J12" s="27"/>
      <c r="K12" s="28" t="str">
        <f>IF(I13+I14+I15=I12,"OK","BŁĄD - Suma pola 6a - 6b - 6c musi być równa liczbie głosów nieważnych")</f>
        <v>OK</v>
      </c>
      <c r="L12" s="29"/>
    </row>
    <row r="13" spans="2:12" s="1" customFormat="1" ht="48.75" customHeight="1">
      <c r="B13" s="6" t="s">
        <v>13</v>
      </c>
      <c r="C13" s="36" t="s">
        <v>19</v>
      </c>
      <c r="D13" s="37"/>
      <c r="E13" s="37"/>
      <c r="F13" s="37"/>
      <c r="G13" s="37"/>
      <c r="H13" s="37"/>
      <c r="I13" s="26"/>
      <c r="J13" s="27"/>
      <c r="K13" s="30"/>
      <c r="L13" s="31"/>
    </row>
    <row r="14" spans="2:12" s="1" customFormat="1" ht="33" customHeight="1">
      <c r="B14" s="6" t="s">
        <v>14</v>
      </c>
      <c r="C14" s="36" t="s">
        <v>20</v>
      </c>
      <c r="D14" s="37"/>
      <c r="E14" s="37"/>
      <c r="F14" s="37"/>
      <c r="G14" s="37"/>
      <c r="H14" s="37"/>
      <c r="I14" s="26"/>
      <c r="J14" s="27"/>
      <c r="K14" s="30"/>
      <c r="L14" s="31"/>
    </row>
    <row r="15" spans="2:12" s="1" customFormat="1" ht="33" customHeight="1">
      <c r="B15" s="6" t="s">
        <v>15</v>
      </c>
      <c r="C15" s="36" t="s">
        <v>22</v>
      </c>
      <c r="D15" s="37"/>
      <c r="E15" s="37"/>
      <c r="F15" s="37"/>
      <c r="G15" s="37"/>
      <c r="H15" s="37"/>
      <c r="I15" s="26"/>
      <c r="J15" s="27"/>
      <c r="K15" s="32"/>
      <c r="L15" s="33"/>
    </row>
    <row r="16" spans="2:12" s="1" customFormat="1" ht="79.5" customHeight="1">
      <c r="B16" s="7" t="s">
        <v>16</v>
      </c>
      <c r="C16" s="38" t="s">
        <v>34</v>
      </c>
      <c r="D16" s="39"/>
      <c r="E16" s="39"/>
      <c r="F16" s="39"/>
      <c r="G16" s="39"/>
      <c r="H16" s="40"/>
      <c r="I16" s="26"/>
      <c r="J16" s="27"/>
      <c r="K16" s="49" t="str">
        <f>IF(I16+I12=I5,"OK","OSTRZEŻENIE - Suma liczb głosów ważnych oraz nieważnych powinna być równa liczbie kart wydanych do głosowania")</f>
        <v>OK</v>
      </c>
      <c r="L16" s="50"/>
    </row>
    <row r="17" spans="2:12" ht="15" thickBot="1">
      <c r="B17" s="4"/>
      <c r="C17" s="2"/>
      <c r="D17" s="2"/>
      <c r="E17" s="2"/>
      <c r="F17" s="2"/>
      <c r="G17" s="2"/>
      <c r="H17" s="2"/>
      <c r="I17" s="2"/>
      <c r="J17" s="2"/>
      <c r="K17" s="2"/>
      <c r="L17" s="3"/>
    </row>
    <row r="18" spans="2:12" ht="15.75" thickBot="1">
      <c r="B18" s="41" t="s">
        <v>23</v>
      </c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2:12" ht="24" customHeight="1">
      <c r="B19" s="12" t="s">
        <v>1</v>
      </c>
      <c r="C19" s="44" t="s">
        <v>32</v>
      </c>
      <c r="D19" s="44"/>
      <c r="E19" s="44"/>
      <c r="F19" s="44"/>
      <c r="G19" s="44"/>
      <c r="H19" s="44"/>
      <c r="I19" s="53"/>
      <c r="J19" s="54"/>
      <c r="K19" s="45" t="str">
        <f>IF(I19+I20+I21+I22+I23+I24+I25+I26+I27+I28+I29+I30+I31+I32+I33=I16,"OK","BŁĄD - Suma liczby głosów oddana na wszystkich kandydatów musi być równa liczbie głosów ważnych")</f>
        <v>OK</v>
      </c>
      <c r="L19" s="46"/>
    </row>
    <row r="20" spans="2:12" ht="24" customHeight="1">
      <c r="B20" s="8" t="s">
        <v>2</v>
      </c>
      <c r="C20" s="34" t="s">
        <v>33</v>
      </c>
      <c r="D20" s="34"/>
      <c r="E20" s="34"/>
      <c r="F20" s="34"/>
      <c r="G20" s="34"/>
      <c r="H20" s="34"/>
      <c r="I20" s="18"/>
      <c r="J20" s="19"/>
      <c r="K20" s="45"/>
      <c r="L20" s="46"/>
    </row>
    <row r="21" spans="2:12" ht="24" customHeight="1">
      <c r="B21" s="8" t="s">
        <v>4</v>
      </c>
      <c r="C21" s="34" t="s">
        <v>33</v>
      </c>
      <c r="D21" s="34"/>
      <c r="E21" s="34"/>
      <c r="F21" s="34"/>
      <c r="G21" s="34"/>
      <c r="H21" s="34"/>
      <c r="I21" s="18"/>
      <c r="J21" s="19"/>
      <c r="K21" s="45"/>
      <c r="L21" s="46"/>
    </row>
    <row r="22" spans="2:12" ht="24" customHeight="1">
      <c r="B22" s="8" t="s">
        <v>6</v>
      </c>
      <c r="C22" s="34" t="s">
        <v>33</v>
      </c>
      <c r="D22" s="34"/>
      <c r="E22" s="34"/>
      <c r="F22" s="34"/>
      <c r="G22" s="34"/>
      <c r="H22" s="34"/>
      <c r="I22" s="18"/>
      <c r="J22" s="19"/>
      <c r="K22" s="45"/>
      <c r="L22" s="46"/>
    </row>
    <row r="23" spans="2:12" ht="24" customHeight="1">
      <c r="B23" s="8" t="s">
        <v>9</v>
      </c>
      <c r="C23" s="34" t="s">
        <v>33</v>
      </c>
      <c r="D23" s="34"/>
      <c r="E23" s="34"/>
      <c r="F23" s="34"/>
      <c r="G23" s="34"/>
      <c r="H23" s="34"/>
      <c r="I23" s="18"/>
      <c r="J23" s="19"/>
      <c r="K23" s="45"/>
      <c r="L23" s="46"/>
    </row>
    <row r="24" spans="2:12" ht="24" customHeight="1">
      <c r="B24" s="8" t="s">
        <v>12</v>
      </c>
      <c r="C24" s="34" t="s">
        <v>33</v>
      </c>
      <c r="D24" s="34"/>
      <c r="E24" s="34"/>
      <c r="F24" s="34"/>
      <c r="G24" s="34"/>
      <c r="H24" s="34"/>
      <c r="I24" s="18"/>
      <c r="J24" s="19"/>
      <c r="K24" s="45"/>
      <c r="L24" s="46"/>
    </row>
    <row r="25" spans="2:12" ht="24" customHeight="1">
      <c r="B25" s="8" t="s">
        <v>16</v>
      </c>
      <c r="C25" s="34" t="s">
        <v>33</v>
      </c>
      <c r="D25" s="34"/>
      <c r="E25" s="34"/>
      <c r="F25" s="34"/>
      <c r="G25" s="34"/>
      <c r="H25" s="34"/>
      <c r="I25" s="18"/>
      <c r="J25" s="19"/>
      <c r="K25" s="45"/>
      <c r="L25" s="46"/>
    </row>
    <row r="26" spans="2:12" ht="24" customHeight="1">
      <c r="B26" s="8" t="s">
        <v>24</v>
      </c>
      <c r="C26" s="34" t="s">
        <v>33</v>
      </c>
      <c r="D26" s="34"/>
      <c r="E26" s="34"/>
      <c r="F26" s="34"/>
      <c r="G26" s="34"/>
      <c r="H26" s="34"/>
      <c r="I26" s="18"/>
      <c r="J26" s="19"/>
      <c r="K26" s="45"/>
      <c r="L26" s="46"/>
    </row>
    <row r="27" spans="2:12" ht="24" customHeight="1">
      <c r="B27" s="8" t="s">
        <v>25</v>
      </c>
      <c r="C27" s="34" t="s">
        <v>33</v>
      </c>
      <c r="D27" s="34"/>
      <c r="E27" s="34"/>
      <c r="F27" s="34"/>
      <c r="G27" s="34"/>
      <c r="H27" s="34"/>
      <c r="I27" s="18"/>
      <c r="J27" s="19"/>
      <c r="K27" s="45"/>
      <c r="L27" s="46"/>
    </row>
    <row r="28" spans="2:12" ht="24" customHeight="1">
      <c r="B28" s="8" t="s">
        <v>26</v>
      </c>
      <c r="C28" s="34" t="s">
        <v>33</v>
      </c>
      <c r="D28" s="34"/>
      <c r="E28" s="34"/>
      <c r="F28" s="34"/>
      <c r="G28" s="34"/>
      <c r="H28" s="34"/>
      <c r="I28" s="18"/>
      <c r="J28" s="19"/>
      <c r="K28" s="45"/>
      <c r="L28" s="46"/>
    </row>
    <row r="29" spans="2:12" ht="24" customHeight="1">
      <c r="B29" s="8" t="s">
        <v>27</v>
      </c>
      <c r="C29" s="34" t="s">
        <v>33</v>
      </c>
      <c r="D29" s="34"/>
      <c r="E29" s="34"/>
      <c r="F29" s="34"/>
      <c r="G29" s="34"/>
      <c r="H29" s="34"/>
      <c r="I29" s="18"/>
      <c r="J29" s="19"/>
      <c r="K29" s="45"/>
      <c r="L29" s="46"/>
    </row>
    <row r="30" spans="2:12" ht="24" customHeight="1">
      <c r="B30" s="8" t="s">
        <v>28</v>
      </c>
      <c r="C30" s="34" t="s">
        <v>33</v>
      </c>
      <c r="D30" s="34"/>
      <c r="E30" s="34"/>
      <c r="F30" s="34"/>
      <c r="G30" s="34"/>
      <c r="H30" s="34"/>
      <c r="I30" s="18"/>
      <c r="J30" s="19"/>
      <c r="K30" s="45"/>
      <c r="L30" s="46"/>
    </row>
    <row r="31" spans="2:12" ht="24" customHeight="1">
      <c r="B31" s="8" t="s">
        <v>29</v>
      </c>
      <c r="C31" s="34" t="s">
        <v>33</v>
      </c>
      <c r="D31" s="34"/>
      <c r="E31" s="34"/>
      <c r="F31" s="34"/>
      <c r="G31" s="34"/>
      <c r="H31" s="34"/>
      <c r="I31" s="18"/>
      <c r="J31" s="19"/>
      <c r="K31" s="45"/>
      <c r="L31" s="46"/>
    </row>
    <row r="32" spans="2:12" ht="24" customHeight="1">
      <c r="B32" s="8" t="s">
        <v>30</v>
      </c>
      <c r="C32" s="34" t="s">
        <v>33</v>
      </c>
      <c r="D32" s="34"/>
      <c r="E32" s="34"/>
      <c r="F32" s="34"/>
      <c r="G32" s="34"/>
      <c r="H32" s="34"/>
      <c r="I32" s="18"/>
      <c r="J32" s="19"/>
      <c r="K32" s="45"/>
      <c r="L32" s="46"/>
    </row>
    <row r="33" spans="2:12" ht="24" customHeight="1" thickBot="1">
      <c r="B33" s="9" t="s">
        <v>31</v>
      </c>
      <c r="C33" s="35" t="s">
        <v>33</v>
      </c>
      <c r="D33" s="35"/>
      <c r="E33" s="35"/>
      <c r="F33" s="35"/>
      <c r="G33" s="35"/>
      <c r="H33" s="35"/>
      <c r="I33" s="51"/>
      <c r="J33" s="52"/>
      <c r="K33" s="47"/>
      <c r="L33" s="48"/>
    </row>
  </sheetData>
  <mergeCells count="64">
    <mergeCell ref="B2:L2"/>
    <mergeCell ref="C3:H3"/>
    <mergeCell ref="K9:L10"/>
    <mergeCell ref="K11:L11"/>
    <mergeCell ref="C21:H21"/>
    <mergeCell ref="I16:J16"/>
    <mergeCell ref="C4:H4"/>
    <mergeCell ref="C5:H5"/>
    <mergeCell ref="C6:H6"/>
    <mergeCell ref="B8:L8"/>
    <mergeCell ref="C9:H9"/>
    <mergeCell ref="I6:J6"/>
    <mergeCell ref="C13:H13"/>
    <mergeCell ref="C14:H14"/>
    <mergeCell ref="C11:H11"/>
    <mergeCell ref="C12:H12"/>
    <mergeCell ref="C10:H10"/>
    <mergeCell ref="C15:H15"/>
    <mergeCell ref="C16:H16"/>
    <mergeCell ref="B18:L18"/>
    <mergeCell ref="C19:H19"/>
    <mergeCell ref="I13:J13"/>
    <mergeCell ref="I14:J14"/>
    <mergeCell ref="I15:J15"/>
    <mergeCell ref="I12:J12"/>
    <mergeCell ref="K19:L33"/>
    <mergeCell ref="K16:L16"/>
    <mergeCell ref="K12:L15"/>
    <mergeCell ref="I33:J33"/>
    <mergeCell ref="I19:J19"/>
    <mergeCell ref="I20:J20"/>
    <mergeCell ref="I21:J21"/>
    <mergeCell ref="C20:H20"/>
    <mergeCell ref="C33:H33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I3:J3"/>
    <mergeCell ref="K3:L3"/>
    <mergeCell ref="I9:J9"/>
    <mergeCell ref="I10:J10"/>
    <mergeCell ref="I11:J11"/>
    <mergeCell ref="I4:J4"/>
    <mergeCell ref="I5:J5"/>
    <mergeCell ref="K4:L6"/>
    <mergeCell ref="I22:J22"/>
    <mergeCell ref="I23:J23"/>
    <mergeCell ref="I24:J24"/>
    <mergeCell ref="I25:J25"/>
    <mergeCell ref="I26:J26"/>
    <mergeCell ref="I32:J32"/>
    <mergeCell ref="I27:J27"/>
    <mergeCell ref="I28:J28"/>
    <mergeCell ref="I29:J29"/>
    <mergeCell ref="I30:J30"/>
    <mergeCell ref="I31:J31"/>
  </mergeCells>
  <conditionalFormatting sqref="K9">
    <cfRule type="containsText" dxfId="220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urny",K9)))</formula>
    </cfRule>
    <cfRule type="containsText" dxfId="219" priority="12" operator="containsText" text="ŹLE">
      <formula>NOT(ISERROR(SEARCH("ŹLE",K9)))</formula>
    </cfRule>
    <cfRule type="containsText" dxfId="218" priority="13" operator="containsText" text="OK">
      <formula>NOT(ISERROR(SEARCH("OK",K9)))</formula>
    </cfRule>
  </conditionalFormatting>
  <conditionalFormatting sqref="K4:L6">
    <cfRule type="containsText" dxfId="217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głosowania",K4)))</formula>
    </cfRule>
    <cfRule type="containsText" dxfId="216" priority="10" operator="containsText" text="OK">
      <formula>NOT(ISERROR(SEARCH("OK",K4)))</formula>
    </cfRule>
  </conditionalFormatting>
  <conditionalFormatting sqref="K12:L15">
    <cfRule type="containsText" dxfId="215" priority="7" operator="containsText" text="OK">
      <formula>NOT(ISERROR(SEARCH("OK",K12)))</formula>
    </cfRule>
    <cfRule type="containsText" dxfId="214" priority="8" operator="containsText" text="BŁĄD - Suma pola 6a - 6b - 6c musi być równa liczbie głosów nieważnych">
      <formula>NOT(ISERROR(SEARCH("BŁĄD - Suma pola 6a - 6b - 6c musi być równa liczbie głosów nieważnych",K12)))</formula>
    </cfRule>
  </conditionalFormatting>
  <conditionalFormatting sqref="K16:L16">
    <cfRule type="containsText" dxfId="213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głosowania",K16)))</formula>
    </cfRule>
    <cfRule type="containsText" dxfId="212" priority="6" operator="containsText" text="OK">
      <formula>NOT(ISERROR(SEARCH("OK",K16)))</formula>
    </cfRule>
  </conditionalFormatting>
  <conditionalFormatting sqref="K19:L33">
    <cfRule type="containsText" dxfId="211" priority="3" operator="containsText" text="OK">
      <formula>NOT(ISERROR(SEARCH("OK",K19)))</formula>
    </cfRule>
    <cfRule type="containsText" dxfId="210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ważnych",K19)))</formula>
    </cfRule>
  </conditionalFormatting>
  <conditionalFormatting sqref="K11:L11">
    <cfRule type="containsText" dxfId="209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(6+7=5b)",K11)))</formula>
    </cfRule>
    <cfRule type="containsText" dxfId="208" priority="2" operator="containsText" text="OK">
      <formula>NOT(ISERROR(SEARCH("OK",K11)))</formula>
    </cfRule>
  </conditionalFormatting>
  <pageMargins left="0.7" right="0.7" top="0.75" bottom="0.75" header="0.3" footer="0.3"/>
  <pageSetup paperSize="9" scale="6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5"/>
  <sheetViews>
    <sheetView topLeftCell="A14" zoomScale="70" zoomScaleNormal="70" workbookViewId="0">
      <selection activeCell="A41" sqref="A41"/>
    </sheetView>
  </sheetViews>
  <sheetFormatPr defaultRowHeight="14.25"/>
  <cols>
    <col min="9" max="9" width="15.75" customWidth="1"/>
    <col min="10" max="10" width="14" customWidth="1"/>
    <col min="11" max="11" width="17.75" customWidth="1"/>
  </cols>
  <sheetData>
    <row r="1" spans="1:11" ht="39.950000000000003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39.950000000000003" customHeight="1">
      <c r="A2" s="11" t="s">
        <v>1</v>
      </c>
      <c r="B2" s="78" t="s">
        <v>8</v>
      </c>
      <c r="C2" s="79"/>
      <c r="D2" s="79"/>
      <c r="E2" s="79"/>
      <c r="F2" s="79"/>
      <c r="G2" s="79"/>
      <c r="H2" s="20">
        <v>412</v>
      </c>
      <c r="I2" s="21"/>
      <c r="J2" s="22"/>
      <c r="K2" s="23"/>
    </row>
    <row r="3" spans="1:11" ht="39.950000000000003" customHeight="1">
      <c r="A3" s="5" t="s">
        <v>2</v>
      </c>
      <c r="B3" s="62" t="s">
        <v>3</v>
      </c>
      <c r="C3" s="62"/>
      <c r="D3" s="62"/>
      <c r="E3" s="62"/>
      <c r="F3" s="62"/>
      <c r="G3" s="62"/>
      <c r="H3" s="18">
        <v>326</v>
      </c>
      <c r="I3" s="19"/>
      <c r="J3" s="28" t="str">
        <f>IF(H4+H5=H3,"OK","BŁĄD - Suma kart wydanych oraz tych niewykorzystanych musi być równa liczbie otrzymanych kart do głosowania")</f>
        <v>OK</v>
      </c>
      <c r="K3" s="29"/>
    </row>
    <row r="4" spans="1:11" ht="39.950000000000003" customHeight="1">
      <c r="A4" s="5" t="s">
        <v>4</v>
      </c>
      <c r="B4" s="62" t="s">
        <v>5</v>
      </c>
      <c r="C4" s="62"/>
      <c r="D4" s="62"/>
      <c r="E4" s="62"/>
      <c r="F4" s="62"/>
      <c r="G4" s="62"/>
      <c r="H4" s="18">
        <v>237</v>
      </c>
      <c r="I4" s="19"/>
      <c r="J4" s="30"/>
      <c r="K4" s="31"/>
    </row>
    <row r="5" spans="1:11" ht="39.950000000000003" customHeight="1">
      <c r="A5" s="5" t="s">
        <v>6</v>
      </c>
      <c r="B5" s="62" t="s">
        <v>7</v>
      </c>
      <c r="C5" s="62"/>
      <c r="D5" s="62"/>
      <c r="E5" s="62"/>
      <c r="F5" s="62"/>
      <c r="G5" s="62"/>
      <c r="H5" s="18">
        <v>89</v>
      </c>
      <c r="I5" s="19"/>
      <c r="J5" s="32"/>
      <c r="K5" s="33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39.950000000000003" customHeight="1">
      <c r="A8" s="10" t="s">
        <v>9</v>
      </c>
      <c r="B8" s="66" t="s">
        <v>36</v>
      </c>
      <c r="C8" s="67"/>
      <c r="D8" s="67"/>
      <c r="E8" s="67"/>
      <c r="F8" s="67"/>
      <c r="G8" s="68"/>
      <c r="H8" s="24">
        <v>237</v>
      </c>
      <c r="I8" s="25"/>
      <c r="J8" s="60" t="str">
        <f>IF(H9+H10=H8,"OK","BŁĄD - liczba kart wyjętych z urny musi być równa sumie kart nieważnych oraz ważnych wyjętych z urny")</f>
        <v>OK</v>
      </c>
      <c r="K8" s="61"/>
    </row>
    <row r="9" spans="1:11" ht="39.950000000000003" customHeight="1">
      <c r="A9" s="6" t="s">
        <v>10</v>
      </c>
      <c r="B9" s="36" t="s">
        <v>17</v>
      </c>
      <c r="C9" s="37"/>
      <c r="D9" s="37"/>
      <c r="E9" s="37"/>
      <c r="F9" s="37"/>
      <c r="G9" s="37"/>
      <c r="H9" s="26">
        <v>0</v>
      </c>
      <c r="I9" s="27"/>
      <c r="J9" s="30"/>
      <c r="K9" s="31"/>
    </row>
    <row r="10" spans="1:11" ht="39.950000000000003" customHeight="1">
      <c r="A10" s="6" t="s">
        <v>11</v>
      </c>
      <c r="B10" s="69" t="s">
        <v>18</v>
      </c>
      <c r="C10" s="39"/>
      <c r="D10" s="39"/>
      <c r="E10" s="39"/>
      <c r="F10" s="39"/>
      <c r="G10" s="40"/>
      <c r="H10" s="26">
        <v>237</v>
      </c>
      <c r="I10" s="27"/>
      <c r="J10" s="49" t="str">
        <f>IF(H11+H15=H10,"OK","BŁĄD - Liczba głosów ważnych oraz liczba głosów niewaznych z waznych kart musi być równa liczbie kart ważnych (6+7=5b)")</f>
        <v>OK</v>
      </c>
      <c r="K10" s="50"/>
    </row>
    <row r="11" spans="1:11" ht="39.950000000000003" customHeight="1">
      <c r="A11" s="7" t="s">
        <v>12</v>
      </c>
      <c r="B11" s="37" t="s">
        <v>21</v>
      </c>
      <c r="C11" s="37"/>
      <c r="D11" s="37"/>
      <c r="E11" s="37"/>
      <c r="F11" s="37"/>
      <c r="G11" s="37"/>
      <c r="H11" s="26">
        <v>6</v>
      </c>
      <c r="I11" s="27"/>
      <c r="J11" s="28" t="str">
        <f>IF(H12+H13+H14=H11,"OK","BŁĄD - Suma pola 6a - 6b - 6c musi być równa liczbie głosów nieważnych")</f>
        <v>OK</v>
      </c>
      <c r="K11" s="29"/>
    </row>
    <row r="12" spans="1:11" ht="49.5" customHeight="1">
      <c r="A12" s="6" t="s">
        <v>13</v>
      </c>
      <c r="B12" s="36" t="s">
        <v>19</v>
      </c>
      <c r="C12" s="37"/>
      <c r="D12" s="37"/>
      <c r="E12" s="37"/>
      <c r="F12" s="37"/>
      <c r="G12" s="37"/>
      <c r="H12" s="26">
        <v>1</v>
      </c>
      <c r="I12" s="27"/>
      <c r="J12" s="30"/>
      <c r="K12" s="31"/>
    </row>
    <row r="13" spans="1:11" ht="39.950000000000003" customHeight="1">
      <c r="A13" s="6" t="s">
        <v>14</v>
      </c>
      <c r="B13" s="36" t="s">
        <v>20</v>
      </c>
      <c r="C13" s="37"/>
      <c r="D13" s="37"/>
      <c r="E13" s="37"/>
      <c r="F13" s="37"/>
      <c r="G13" s="37"/>
      <c r="H13" s="26">
        <v>0</v>
      </c>
      <c r="I13" s="27"/>
      <c r="J13" s="30"/>
      <c r="K13" s="31"/>
    </row>
    <row r="14" spans="1:11" ht="39.950000000000003" customHeight="1">
      <c r="A14" s="6" t="s">
        <v>15</v>
      </c>
      <c r="B14" s="36" t="s">
        <v>22</v>
      </c>
      <c r="C14" s="37"/>
      <c r="D14" s="37"/>
      <c r="E14" s="37"/>
      <c r="F14" s="37"/>
      <c r="G14" s="37"/>
      <c r="H14" s="26">
        <v>5</v>
      </c>
      <c r="I14" s="27"/>
      <c r="J14" s="32"/>
      <c r="K14" s="33"/>
    </row>
    <row r="15" spans="1:11" ht="39.950000000000003" customHeight="1">
      <c r="A15" s="7" t="s">
        <v>16</v>
      </c>
      <c r="B15" s="38" t="s">
        <v>34</v>
      </c>
      <c r="C15" s="39"/>
      <c r="D15" s="39"/>
      <c r="E15" s="39"/>
      <c r="F15" s="39"/>
      <c r="G15" s="40"/>
      <c r="H15" s="26">
        <v>231</v>
      </c>
      <c r="I15" s="27"/>
      <c r="J15" s="49" t="str">
        <f>IF(H15+H11=H4,"OK","OSTRZEŻENIE - Suma liczb głosów ważnych oraz nieważnych powinna być równa liczbie kart wydanych do głosowania")</f>
        <v>OK</v>
      </c>
      <c r="K15" s="50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41" t="s">
        <v>23</v>
      </c>
      <c r="B17" s="42"/>
      <c r="C17" s="42"/>
      <c r="D17" s="42"/>
      <c r="E17" s="42"/>
      <c r="F17" s="42"/>
      <c r="G17" s="42"/>
      <c r="H17" s="42"/>
      <c r="I17" s="42"/>
      <c r="J17" s="72"/>
      <c r="K17" s="73"/>
    </row>
    <row r="18" spans="1:11" ht="39.950000000000003" customHeight="1">
      <c r="A18" s="12"/>
      <c r="B18" s="44" t="s">
        <v>32</v>
      </c>
      <c r="C18" s="44"/>
      <c r="D18" s="44"/>
      <c r="E18" s="44"/>
      <c r="F18" s="44"/>
      <c r="G18" s="44"/>
      <c r="H18" s="53"/>
      <c r="I18" s="54"/>
      <c r="J18" s="74"/>
      <c r="K18" s="74"/>
    </row>
    <row r="19" spans="1:11" ht="39.950000000000003" customHeight="1">
      <c r="A19" s="8">
        <v>1</v>
      </c>
      <c r="B19" s="70" t="s">
        <v>117</v>
      </c>
      <c r="C19" s="70"/>
      <c r="D19" s="70"/>
      <c r="E19" s="70"/>
      <c r="F19" s="70"/>
      <c r="G19" s="70"/>
      <c r="H19" s="18">
        <v>71</v>
      </c>
      <c r="I19" s="19"/>
      <c r="J19" s="74"/>
      <c r="K19" s="74"/>
    </row>
    <row r="20" spans="1:11" ht="39.950000000000003" customHeight="1">
      <c r="A20" s="8">
        <v>2</v>
      </c>
      <c r="B20" s="70" t="s">
        <v>118</v>
      </c>
      <c r="C20" s="70"/>
      <c r="D20" s="70"/>
      <c r="E20" s="70"/>
      <c r="F20" s="70"/>
      <c r="G20" s="70"/>
      <c r="H20" s="18">
        <v>112</v>
      </c>
      <c r="I20" s="19"/>
      <c r="J20" s="74"/>
      <c r="K20" s="74"/>
    </row>
    <row r="21" spans="1:11" ht="39.950000000000003" customHeight="1">
      <c r="A21" s="8">
        <v>3</v>
      </c>
      <c r="B21" s="70" t="s">
        <v>119</v>
      </c>
      <c r="C21" s="70"/>
      <c r="D21" s="70"/>
      <c r="E21" s="70"/>
      <c r="F21" s="70"/>
      <c r="G21" s="70"/>
      <c r="H21" s="18">
        <v>152</v>
      </c>
      <c r="I21" s="19"/>
      <c r="J21" s="74"/>
      <c r="K21" s="74"/>
    </row>
    <row r="22" spans="1:11" ht="39.950000000000003" customHeight="1">
      <c r="A22" s="8">
        <v>4</v>
      </c>
      <c r="B22" s="70" t="s">
        <v>120</v>
      </c>
      <c r="C22" s="70"/>
      <c r="D22" s="70"/>
      <c r="E22" s="70"/>
      <c r="F22" s="70"/>
      <c r="G22" s="70"/>
      <c r="H22" s="18">
        <v>114</v>
      </c>
      <c r="I22" s="19"/>
      <c r="J22" s="74"/>
      <c r="K22" s="74"/>
    </row>
    <row r="23" spans="1:11" ht="39.950000000000003" customHeight="1">
      <c r="A23" s="8">
        <v>5</v>
      </c>
      <c r="B23" s="70" t="s">
        <v>121</v>
      </c>
      <c r="C23" s="70"/>
      <c r="D23" s="70"/>
      <c r="E23" s="70"/>
      <c r="F23" s="70"/>
      <c r="G23" s="70"/>
      <c r="H23" s="18">
        <v>154</v>
      </c>
      <c r="I23" s="19"/>
      <c r="J23" s="74"/>
      <c r="K23" s="74"/>
    </row>
    <row r="24" spans="1:11" ht="39.950000000000003" customHeight="1">
      <c r="A24" s="8">
        <v>6</v>
      </c>
      <c r="B24" s="70" t="s">
        <v>122</v>
      </c>
      <c r="C24" s="70"/>
      <c r="D24" s="70"/>
      <c r="E24" s="70"/>
      <c r="F24" s="70"/>
      <c r="G24" s="70"/>
      <c r="H24" s="18">
        <v>148</v>
      </c>
      <c r="I24" s="19"/>
      <c r="J24" s="74"/>
      <c r="K24" s="74"/>
    </row>
    <row r="25" spans="1:11" ht="39.950000000000003" customHeight="1">
      <c r="A25" s="8">
        <v>7</v>
      </c>
      <c r="B25" s="70" t="s">
        <v>123</v>
      </c>
      <c r="C25" s="70"/>
      <c r="D25" s="70"/>
      <c r="E25" s="70"/>
      <c r="F25" s="70"/>
      <c r="G25" s="70"/>
      <c r="H25" s="18">
        <v>161</v>
      </c>
      <c r="I25" s="19"/>
      <c r="J25" s="74"/>
      <c r="K25" s="74"/>
    </row>
  </sheetData>
  <mergeCells count="50">
    <mergeCell ref="B22:G22"/>
    <mergeCell ref="H22:I22"/>
    <mergeCell ref="H19:I19"/>
    <mergeCell ref="B20:G20"/>
    <mergeCell ref="H20:I20"/>
    <mergeCell ref="B21:G21"/>
    <mergeCell ref="H21:I21"/>
    <mergeCell ref="A7:K7"/>
    <mergeCell ref="B8:G8"/>
    <mergeCell ref="B23:G23"/>
    <mergeCell ref="H23:I23"/>
    <mergeCell ref="B9:G9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H8:I8"/>
    <mergeCell ref="J8:K9"/>
    <mergeCell ref="H14:I14"/>
    <mergeCell ref="B15:G15"/>
    <mergeCell ref="J18:K25"/>
    <mergeCell ref="H13:I13"/>
    <mergeCell ref="B14:G14"/>
    <mergeCell ref="B24:G24"/>
    <mergeCell ref="H24:I24"/>
    <mergeCell ref="H15:I15"/>
    <mergeCell ref="J15:K15"/>
    <mergeCell ref="B25:G25"/>
    <mergeCell ref="H25:I25"/>
    <mergeCell ref="B18:G18"/>
    <mergeCell ref="H18:I18"/>
    <mergeCell ref="B19:G19"/>
  </mergeCells>
  <conditionalFormatting sqref="J8">
    <cfRule type="containsText" dxfId="103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102" priority="12" operator="containsText" text="ŹLE">
      <formula>NOT(ISERROR(SEARCH("ŹLE",J8)))</formula>
    </cfRule>
    <cfRule type="containsText" dxfId="101" priority="13" operator="containsText" text="OK">
      <formula>NOT(ISERROR(SEARCH("OK",J8)))</formula>
    </cfRule>
  </conditionalFormatting>
  <conditionalFormatting sqref="J3:K5">
    <cfRule type="containsText" dxfId="100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99" priority="10" operator="containsText" text="OK">
      <formula>NOT(ISERROR(SEARCH("OK",J3)))</formula>
    </cfRule>
  </conditionalFormatting>
  <conditionalFormatting sqref="J11:K14">
    <cfRule type="containsText" dxfId="98" priority="7" operator="containsText" text="OK">
      <formula>NOT(ISERROR(SEARCH("OK",J11)))</formula>
    </cfRule>
    <cfRule type="containsText" dxfId="97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96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95" priority="6" operator="containsText" text="OK">
      <formula>NOT(ISERROR(SEARCH("OK",J15)))</formula>
    </cfRule>
  </conditionalFormatting>
  <conditionalFormatting sqref="J18">
    <cfRule type="containsText" dxfId="94" priority="3" operator="containsText" text="OK">
      <formula>NOT(ISERROR(SEARCH("OK",J18)))</formula>
    </cfRule>
    <cfRule type="containsText" dxfId="93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92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91" priority="2" operator="containsText" text="OK">
      <formula>NOT(ISERROR(SEARCH("OK",J10)))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5"/>
  <sheetViews>
    <sheetView topLeftCell="A18" workbookViewId="0">
      <selection activeCell="A41" sqref="A41"/>
    </sheetView>
  </sheetViews>
  <sheetFormatPr defaultRowHeight="14.25"/>
  <cols>
    <col min="7" max="7" width="15.75" customWidth="1"/>
    <col min="9" max="9" width="15.375" customWidth="1"/>
    <col min="11" max="11" width="16.25" customWidth="1"/>
  </cols>
  <sheetData>
    <row r="1" spans="1:11" ht="39.950000000000003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39.950000000000003" customHeight="1">
      <c r="A2" s="11" t="s">
        <v>1</v>
      </c>
      <c r="B2" s="78" t="s">
        <v>8</v>
      </c>
      <c r="C2" s="79"/>
      <c r="D2" s="79"/>
      <c r="E2" s="79"/>
      <c r="F2" s="79"/>
      <c r="G2" s="79"/>
      <c r="H2" s="20">
        <v>648</v>
      </c>
      <c r="I2" s="21"/>
      <c r="J2" s="22"/>
      <c r="K2" s="23"/>
    </row>
    <row r="3" spans="1:11" ht="39.950000000000003" customHeight="1">
      <c r="A3" s="5" t="s">
        <v>2</v>
      </c>
      <c r="B3" s="62" t="s">
        <v>3</v>
      </c>
      <c r="C3" s="62"/>
      <c r="D3" s="62"/>
      <c r="E3" s="62"/>
      <c r="F3" s="62"/>
      <c r="G3" s="62"/>
      <c r="H3" s="18">
        <v>323</v>
      </c>
      <c r="I3" s="19"/>
      <c r="J3" s="28" t="str">
        <f>IF(H4+H5=H3,"OK","BŁĄD - Suma kart wydanych oraz tych niewykorzystanych musi być równa liczbie otrzymanych kart do głosowania")</f>
        <v>OK</v>
      </c>
      <c r="K3" s="29"/>
    </row>
    <row r="4" spans="1:11" ht="39.950000000000003" customHeight="1">
      <c r="A4" s="5" t="s">
        <v>4</v>
      </c>
      <c r="B4" s="62" t="s">
        <v>5</v>
      </c>
      <c r="C4" s="62"/>
      <c r="D4" s="62"/>
      <c r="E4" s="62"/>
      <c r="F4" s="62"/>
      <c r="G4" s="62"/>
      <c r="H4" s="18">
        <v>137</v>
      </c>
      <c r="I4" s="19"/>
      <c r="J4" s="30"/>
      <c r="K4" s="31"/>
    </row>
    <row r="5" spans="1:11" ht="39.950000000000003" customHeight="1">
      <c r="A5" s="5" t="s">
        <v>6</v>
      </c>
      <c r="B5" s="62" t="s">
        <v>7</v>
      </c>
      <c r="C5" s="62"/>
      <c r="D5" s="62"/>
      <c r="E5" s="62"/>
      <c r="F5" s="62"/>
      <c r="G5" s="62"/>
      <c r="H5" s="18">
        <v>186</v>
      </c>
      <c r="I5" s="19"/>
      <c r="J5" s="32"/>
      <c r="K5" s="33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39.950000000000003" customHeight="1">
      <c r="A8" s="10" t="s">
        <v>9</v>
      </c>
      <c r="B8" s="66" t="s">
        <v>36</v>
      </c>
      <c r="C8" s="67"/>
      <c r="D8" s="67"/>
      <c r="E8" s="67"/>
      <c r="F8" s="67"/>
      <c r="G8" s="68"/>
      <c r="H8" s="24">
        <v>137</v>
      </c>
      <c r="I8" s="25"/>
      <c r="J8" s="60" t="str">
        <f>IF(H9+H10=H8,"OK","BŁĄD - liczba kart wyjętych z urny musi być równa sumie kart nieważnych oraz ważnych wyjętych z urny")</f>
        <v>OK</v>
      </c>
      <c r="K8" s="61"/>
    </row>
    <row r="9" spans="1:11" ht="39.950000000000003" customHeight="1">
      <c r="A9" s="6" t="s">
        <v>10</v>
      </c>
      <c r="B9" s="36" t="s">
        <v>17</v>
      </c>
      <c r="C9" s="37"/>
      <c r="D9" s="37"/>
      <c r="E9" s="37"/>
      <c r="F9" s="37"/>
      <c r="G9" s="37"/>
      <c r="H9" s="26">
        <v>0</v>
      </c>
      <c r="I9" s="27"/>
      <c r="J9" s="30"/>
      <c r="K9" s="31"/>
    </row>
    <row r="10" spans="1:11" ht="39.950000000000003" customHeight="1">
      <c r="A10" s="6" t="s">
        <v>11</v>
      </c>
      <c r="B10" s="69" t="s">
        <v>18</v>
      </c>
      <c r="C10" s="39"/>
      <c r="D10" s="39"/>
      <c r="E10" s="39"/>
      <c r="F10" s="39"/>
      <c r="G10" s="40"/>
      <c r="H10" s="26">
        <v>137</v>
      </c>
      <c r="I10" s="27"/>
      <c r="J10" s="49" t="str">
        <f>IF(H11+H15=H10,"OK","BŁĄD - Liczba głosów ważnych oraz liczba głosów niewaznych z waznych kart musi być równa liczbie kart ważnych (6+7=5b)")</f>
        <v>OK</v>
      </c>
      <c r="K10" s="50"/>
    </row>
    <row r="11" spans="1:11" ht="39.950000000000003" customHeight="1">
      <c r="A11" s="7" t="s">
        <v>12</v>
      </c>
      <c r="B11" s="37" t="s">
        <v>21</v>
      </c>
      <c r="C11" s="37"/>
      <c r="D11" s="37"/>
      <c r="E11" s="37"/>
      <c r="F11" s="37"/>
      <c r="G11" s="37"/>
      <c r="H11" s="26">
        <v>0</v>
      </c>
      <c r="I11" s="27"/>
      <c r="J11" s="28" t="str">
        <f>IF(H12+H13+H14=H11,"OK","BŁĄD - Suma pola 6a - 6b - 6c musi być równa liczbie głosów nieważnych")</f>
        <v>OK</v>
      </c>
      <c r="K11" s="29"/>
    </row>
    <row r="12" spans="1:11" ht="50.25" customHeight="1">
      <c r="A12" s="6" t="s">
        <v>13</v>
      </c>
      <c r="B12" s="36" t="s">
        <v>19</v>
      </c>
      <c r="C12" s="37"/>
      <c r="D12" s="37"/>
      <c r="E12" s="37"/>
      <c r="F12" s="37"/>
      <c r="G12" s="37"/>
      <c r="H12" s="26">
        <v>0</v>
      </c>
      <c r="I12" s="27"/>
      <c r="J12" s="30"/>
      <c r="K12" s="31"/>
    </row>
    <row r="13" spans="1:11" ht="39.950000000000003" customHeight="1">
      <c r="A13" s="6" t="s">
        <v>14</v>
      </c>
      <c r="B13" s="36" t="s">
        <v>20</v>
      </c>
      <c r="C13" s="37"/>
      <c r="D13" s="37"/>
      <c r="E13" s="37"/>
      <c r="F13" s="37"/>
      <c r="G13" s="37"/>
      <c r="H13" s="26">
        <v>0</v>
      </c>
      <c r="I13" s="27"/>
      <c r="J13" s="30"/>
      <c r="K13" s="31"/>
    </row>
    <row r="14" spans="1:11" ht="39.950000000000003" customHeight="1">
      <c r="A14" s="6" t="s">
        <v>15</v>
      </c>
      <c r="B14" s="36" t="s">
        <v>22</v>
      </c>
      <c r="C14" s="37"/>
      <c r="D14" s="37"/>
      <c r="E14" s="37"/>
      <c r="F14" s="37"/>
      <c r="G14" s="37"/>
      <c r="H14" s="26">
        <v>0</v>
      </c>
      <c r="I14" s="27"/>
      <c r="J14" s="32"/>
      <c r="K14" s="33"/>
    </row>
    <row r="15" spans="1:11" ht="39.950000000000003" customHeight="1">
      <c r="A15" s="7" t="s">
        <v>16</v>
      </c>
      <c r="B15" s="38" t="s">
        <v>34</v>
      </c>
      <c r="C15" s="39"/>
      <c r="D15" s="39"/>
      <c r="E15" s="39"/>
      <c r="F15" s="39"/>
      <c r="G15" s="40"/>
      <c r="H15" s="26">
        <v>137</v>
      </c>
      <c r="I15" s="27"/>
      <c r="J15" s="49" t="str">
        <f>IF(H15+H11=H4,"OK","OSTRZEŻENIE - Suma liczb głosów ważnych oraz nieważnych powinna być równa liczbie kart wydanych do głosowania")</f>
        <v>OK</v>
      </c>
      <c r="K15" s="50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41" t="s">
        <v>23</v>
      </c>
      <c r="B17" s="42"/>
      <c r="C17" s="42"/>
      <c r="D17" s="42"/>
      <c r="E17" s="42"/>
      <c r="F17" s="42"/>
      <c r="G17" s="42"/>
      <c r="H17" s="42"/>
      <c r="I17" s="42"/>
      <c r="J17" s="72"/>
      <c r="K17" s="73"/>
    </row>
    <row r="18" spans="1:11" ht="39.950000000000003" customHeight="1">
      <c r="A18" s="12"/>
      <c r="B18" s="44" t="s">
        <v>32</v>
      </c>
      <c r="C18" s="44"/>
      <c r="D18" s="44"/>
      <c r="E18" s="44"/>
      <c r="F18" s="44"/>
      <c r="G18" s="44"/>
      <c r="H18" s="53"/>
      <c r="I18" s="54"/>
      <c r="J18" s="74"/>
      <c r="K18" s="74"/>
    </row>
    <row r="19" spans="1:11" ht="39.950000000000003" customHeight="1">
      <c r="A19" s="8">
        <v>1</v>
      </c>
      <c r="B19" s="70" t="s">
        <v>130</v>
      </c>
      <c r="C19" s="70"/>
      <c r="D19" s="70"/>
      <c r="E19" s="70"/>
      <c r="F19" s="70"/>
      <c r="G19" s="70"/>
      <c r="H19" s="18">
        <v>101</v>
      </c>
      <c r="I19" s="19"/>
      <c r="J19" s="74"/>
      <c r="K19" s="74"/>
    </row>
    <row r="20" spans="1:11" ht="39.950000000000003" customHeight="1">
      <c r="A20" s="8">
        <v>2</v>
      </c>
      <c r="B20" s="70" t="s">
        <v>129</v>
      </c>
      <c r="C20" s="70"/>
      <c r="D20" s="70"/>
      <c r="E20" s="70"/>
      <c r="F20" s="70"/>
      <c r="G20" s="70"/>
      <c r="H20" s="18">
        <v>104</v>
      </c>
      <c r="I20" s="19"/>
      <c r="J20" s="74"/>
      <c r="K20" s="74"/>
    </row>
    <row r="21" spans="1:11" ht="39.950000000000003" customHeight="1">
      <c r="A21" s="8">
        <v>3</v>
      </c>
      <c r="B21" s="70" t="s">
        <v>128</v>
      </c>
      <c r="C21" s="70"/>
      <c r="D21" s="70"/>
      <c r="E21" s="70"/>
      <c r="F21" s="70"/>
      <c r="G21" s="70"/>
      <c r="H21" s="18">
        <v>96</v>
      </c>
      <c r="I21" s="19"/>
      <c r="J21" s="74"/>
      <c r="K21" s="74"/>
    </row>
    <row r="22" spans="1:11" ht="39.950000000000003" customHeight="1">
      <c r="A22" s="8">
        <v>4</v>
      </c>
      <c r="B22" s="70" t="s">
        <v>127</v>
      </c>
      <c r="C22" s="70"/>
      <c r="D22" s="70"/>
      <c r="E22" s="70"/>
      <c r="F22" s="70"/>
      <c r="G22" s="70"/>
      <c r="H22" s="18">
        <v>101</v>
      </c>
      <c r="I22" s="19"/>
      <c r="J22" s="74"/>
      <c r="K22" s="74"/>
    </row>
    <row r="23" spans="1:11" ht="39.950000000000003" customHeight="1">
      <c r="A23" s="8">
        <v>5</v>
      </c>
      <c r="B23" s="70" t="s">
        <v>126</v>
      </c>
      <c r="C23" s="70"/>
      <c r="D23" s="70"/>
      <c r="E23" s="70"/>
      <c r="F23" s="70"/>
      <c r="G23" s="70"/>
      <c r="H23" s="18">
        <v>63</v>
      </c>
      <c r="I23" s="19"/>
      <c r="J23" s="74"/>
      <c r="K23" s="74"/>
    </row>
    <row r="24" spans="1:11" ht="39.950000000000003" customHeight="1">
      <c r="A24" s="8">
        <v>6</v>
      </c>
      <c r="B24" s="70" t="s">
        <v>125</v>
      </c>
      <c r="C24" s="70"/>
      <c r="D24" s="70"/>
      <c r="E24" s="70"/>
      <c r="F24" s="70"/>
      <c r="G24" s="70"/>
      <c r="H24" s="18">
        <v>88</v>
      </c>
      <c r="I24" s="19"/>
      <c r="J24" s="74"/>
      <c r="K24" s="74"/>
    </row>
    <row r="25" spans="1:11" ht="39.950000000000003" customHeight="1">
      <c r="A25" s="8">
        <v>7</v>
      </c>
      <c r="B25" s="70" t="s">
        <v>124</v>
      </c>
      <c r="C25" s="70"/>
      <c r="D25" s="70"/>
      <c r="E25" s="70"/>
      <c r="F25" s="70"/>
      <c r="G25" s="70"/>
      <c r="H25" s="18">
        <v>106</v>
      </c>
      <c r="I25" s="19"/>
      <c r="J25" s="74"/>
      <c r="K25" s="74"/>
    </row>
  </sheetData>
  <mergeCells count="50">
    <mergeCell ref="B22:G22"/>
    <mergeCell ref="H22:I22"/>
    <mergeCell ref="H19:I19"/>
    <mergeCell ref="B20:G20"/>
    <mergeCell ref="H20:I20"/>
    <mergeCell ref="B21:G21"/>
    <mergeCell ref="H21:I21"/>
    <mergeCell ref="A7:K7"/>
    <mergeCell ref="B8:G8"/>
    <mergeCell ref="B23:G23"/>
    <mergeCell ref="H23:I23"/>
    <mergeCell ref="B9:G9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H8:I8"/>
    <mergeCell ref="J8:K9"/>
    <mergeCell ref="H14:I14"/>
    <mergeCell ref="B15:G15"/>
    <mergeCell ref="J18:K25"/>
    <mergeCell ref="H13:I13"/>
    <mergeCell ref="B14:G14"/>
    <mergeCell ref="B24:G24"/>
    <mergeCell ref="H24:I24"/>
    <mergeCell ref="H15:I15"/>
    <mergeCell ref="J15:K15"/>
    <mergeCell ref="B25:G25"/>
    <mergeCell ref="H25:I25"/>
    <mergeCell ref="B18:G18"/>
    <mergeCell ref="H18:I18"/>
    <mergeCell ref="B19:G19"/>
  </mergeCells>
  <conditionalFormatting sqref="J8">
    <cfRule type="containsText" dxfId="90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89" priority="12" operator="containsText" text="ŹLE">
      <formula>NOT(ISERROR(SEARCH("ŹLE",J8)))</formula>
    </cfRule>
    <cfRule type="containsText" dxfId="88" priority="13" operator="containsText" text="OK">
      <formula>NOT(ISERROR(SEARCH("OK",J8)))</formula>
    </cfRule>
  </conditionalFormatting>
  <conditionalFormatting sqref="J3:K5">
    <cfRule type="containsText" dxfId="87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86" priority="10" operator="containsText" text="OK">
      <formula>NOT(ISERROR(SEARCH("OK",J3)))</formula>
    </cfRule>
  </conditionalFormatting>
  <conditionalFormatting sqref="J11:K14">
    <cfRule type="containsText" dxfId="85" priority="7" operator="containsText" text="OK">
      <formula>NOT(ISERROR(SEARCH("OK",J11)))</formula>
    </cfRule>
    <cfRule type="containsText" dxfId="84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83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82" priority="6" operator="containsText" text="OK">
      <formula>NOT(ISERROR(SEARCH("OK",J15)))</formula>
    </cfRule>
  </conditionalFormatting>
  <conditionalFormatting sqref="J18">
    <cfRule type="containsText" dxfId="81" priority="3" operator="containsText" text="OK">
      <formula>NOT(ISERROR(SEARCH("OK",J18)))</formula>
    </cfRule>
    <cfRule type="containsText" dxfId="80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79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78" priority="2" operator="containsText" text="OK">
      <formula>NOT(ISERROR(SEARCH("OK",J10)))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5"/>
  <sheetViews>
    <sheetView topLeftCell="A18" workbookViewId="0">
      <selection activeCell="A41" sqref="A41"/>
    </sheetView>
  </sheetViews>
  <sheetFormatPr defaultRowHeight="14.25"/>
  <cols>
    <col min="7" max="7" width="16.375" customWidth="1"/>
    <col min="9" max="9" width="16.375" customWidth="1"/>
    <col min="11" max="11" width="19" customWidth="1"/>
  </cols>
  <sheetData>
    <row r="1" spans="1:11" ht="39.950000000000003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39.950000000000003" customHeight="1">
      <c r="A2" s="11" t="s">
        <v>1</v>
      </c>
      <c r="B2" s="78" t="s">
        <v>8</v>
      </c>
      <c r="C2" s="79"/>
      <c r="D2" s="79"/>
      <c r="E2" s="79"/>
      <c r="F2" s="79"/>
      <c r="G2" s="79"/>
      <c r="H2" s="20">
        <v>555</v>
      </c>
      <c r="I2" s="21"/>
      <c r="J2" s="22"/>
      <c r="K2" s="23"/>
    </row>
    <row r="3" spans="1:11" ht="39.950000000000003" customHeight="1">
      <c r="A3" s="5" t="s">
        <v>2</v>
      </c>
      <c r="B3" s="62" t="s">
        <v>3</v>
      </c>
      <c r="C3" s="62"/>
      <c r="D3" s="62"/>
      <c r="E3" s="62"/>
      <c r="F3" s="62"/>
      <c r="G3" s="62"/>
      <c r="H3" s="18">
        <v>272</v>
      </c>
      <c r="I3" s="19"/>
      <c r="J3" s="28" t="str">
        <f>IF(H4+H5=H3,"OK","BŁĄD - Suma kart wydanych oraz tych niewykorzystanych musi być równa liczbie otrzymanych kart do głosowania")</f>
        <v>OK</v>
      </c>
      <c r="K3" s="29"/>
    </row>
    <row r="4" spans="1:11" ht="39.950000000000003" customHeight="1">
      <c r="A4" s="5" t="s">
        <v>4</v>
      </c>
      <c r="B4" s="62" t="s">
        <v>5</v>
      </c>
      <c r="C4" s="62"/>
      <c r="D4" s="62"/>
      <c r="E4" s="62"/>
      <c r="F4" s="62"/>
      <c r="G4" s="62"/>
      <c r="H4" s="18">
        <v>242</v>
      </c>
      <c r="I4" s="19"/>
      <c r="J4" s="30"/>
      <c r="K4" s="31"/>
    </row>
    <row r="5" spans="1:11" ht="39.950000000000003" customHeight="1">
      <c r="A5" s="5" t="s">
        <v>6</v>
      </c>
      <c r="B5" s="62" t="s">
        <v>7</v>
      </c>
      <c r="C5" s="62"/>
      <c r="D5" s="62"/>
      <c r="E5" s="62"/>
      <c r="F5" s="62"/>
      <c r="G5" s="62"/>
      <c r="H5" s="18">
        <v>30</v>
      </c>
      <c r="I5" s="19"/>
      <c r="J5" s="32"/>
      <c r="K5" s="33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39.950000000000003" customHeight="1">
      <c r="A8" s="10" t="s">
        <v>9</v>
      </c>
      <c r="B8" s="66" t="s">
        <v>36</v>
      </c>
      <c r="C8" s="67"/>
      <c r="D8" s="67"/>
      <c r="E8" s="67"/>
      <c r="F8" s="67"/>
      <c r="G8" s="68"/>
      <c r="H8" s="24">
        <v>242</v>
      </c>
      <c r="I8" s="25"/>
      <c r="J8" s="60" t="str">
        <f>IF(H9+H10=H8,"OK","BŁĄD - liczba kart wyjętych z urny musi być równa sumie kart nieważnych oraz ważnych wyjętych z urny")</f>
        <v>OK</v>
      </c>
      <c r="K8" s="61"/>
    </row>
    <row r="9" spans="1:11" ht="39.950000000000003" customHeight="1">
      <c r="A9" s="6" t="s">
        <v>10</v>
      </c>
      <c r="B9" s="36" t="s">
        <v>17</v>
      </c>
      <c r="C9" s="37"/>
      <c r="D9" s="37"/>
      <c r="E9" s="37"/>
      <c r="F9" s="37"/>
      <c r="G9" s="37"/>
      <c r="H9" s="26">
        <v>0</v>
      </c>
      <c r="I9" s="27"/>
      <c r="J9" s="30"/>
      <c r="K9" s="31"/>
    </row>
    <row r="10" spans="1:11" ht="39.950000000000003" customHeight="1">
      <c r="A10" s="6" t="s">
        <v>11</v>
      </c>
      <c r="B10" s="69" t="s">
        <v>18</v>
      </c>
      <c r="C10" s="39"/>
      <c r="D10" s="39"/>
      <c r="E10" s="39"/>
      <c r="F10" s="39"/>
      <c r="G10" s="40"/>
      <c r="H10" s="26">
        <v>242</v>
      </c>
      <c r="I10" s="27"/>
      <c r="J10" s="49" t="str">
        <f>IF(H11+H15=H10,"OK","BŁĄD - Liczba głosów ważnych oraz liczba głosów niewaznych z waznych kart musi być równa liczbie kart ważnych (6+7=5b)")</f>
        <v>OK</v>
      </c>
      <c r="K10" s="50"/>
    </row>
    <row r="11" spans="1:11" ht="39.950000000000003" customHeight="1">
      <c r="A11" s="7" t="s">
        <v>12</v>
      </c>
      <c r="B11" s="37" t="s">
        <v>21</v>
      </c>
      <c r="C11" s="37"/>
      <c r="D11" s="37"/>
      <c r="E11" s="37"/>
      <c r="F11" s="37"/>
      <c r="G11" s="37"/>
      <c r="H11" s="26">
        <v>4</v>
      </c>
      <c r="I11" s="27"/>
      <c r="J11" s="28" t="str">
        <f>IF(H12+H13+H14=H11,"OK","BŁĄD - Suma pola 6a - 6b - 6c musi być równa liczbie głosów nieważnych")</f>
        <v>OK</v>
      </c>
      <c r="K11" s="29"/>
    </row>
    <row r="12" spans="1:11" ht="39.950000000000003" customHeight="1">
      <c r="A12" s="6" t="s">
        <v>13</v>
      </c>
      <c r="B12" s="36" t="s">
        <v>19</v>
      </c>
      <c r="C12" s="37"/>
      <c r="D12" s="37"/>
      <c r="E12" s="37"/>
      <c r="F12" s="37"/>
      <c r="G12" s="37"/>
      <c r="H12" s="26">
        <v>0</v>
      </c>
      <c r="I12" s="27"/>
      <c r="J12" s="30"/>
      <c r="K12" s="31"/>
    </row>
    <row r="13" spans="1:11" ht="39.950000000000003" customHeight="1">
      <c r="A13" s="6" t="s">
        <v>14</v>
      </c>
      <c r="B13" s="36" t="s">
        <v>20</v>
      </c>
      <c r="C13" s="37"/>
      <c r="D13" s="37"/>
      <c r="E13" s="37"/>
      <c r="F13" s="37"/>
      <c r="G13" s="37"/>
      <c r="H13" s="26">
        <v>0</v>
      </c>
      <c r="I13" s="27"/>
      <c r="J13" s="30"/>
      <c r="K13" s="31"/>
    </row>
    <row r="14" spans="1:11" ht="39.950000000000003" customHeight="1">
      <c r="A14" s="6" t="s">
        <v>15</v>
      </c>
      <c r="B14" s="36" t="s">
        <v>22</v>
      </c>
      <c r="C14" s="37"/>
      <c r="D14" s="37"/>
      <c r="E14" s="37"/>
      <c r="F14" s="37"/>
      <c r="G14" s="37"/>
      <c r="H14" s="26">
        <v>4</v>
      </c>
      <c r="I14" s="27"/>
      <c r="J14" s="32"/>
      <c r="K14" s="33"/>
    </row>
    <row r="15" spans="1:11" ht="39.950000000000003" customHeight="1">
      <c r="A15" s="7" t="s">
        <v>16</v>
      </c>
      <c r="B15" s="38" t="s">
        <v>34</v>
      </c>
      <c r="C15" s="39"/>
      <c r="D15" s="39"/>
      <c r="E15" s="39"/>
      <c r="F15" s="39"/>
      <c r="G15" s="40"/>
      <c r="H15" s="26">
        <v>238</v>
      </c>
      <c r="I15" s="27"/>
      <c r="J15" s="49" t="str">
        <f>IF(H15+H11=H4,"OK","OSTRZEŻENIE - Suma liczb głosów ważnych oraz nieważnych powinna być równa liczbie kart wydanych do głosowania")</f>
        <v>OK</v>
      </c>
      <c r="K15" s="50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41" t="s">
        <v>23</v>
      </c>
      <c r="B17" s="42"/>
      <c r="C17" s="42"/>
      <c r="D17" s="42"/>
      <c r="E17" s="42"/>
      <c r="F17" s="42"/>
      <c r="G17" s="42"/>
      <c r="H17" s="42"/>
      <c r="I17" s="42"/>
      <c r="J17" s="72"/>
      <c r="K17" s="73"/>
    </row>
    <row r="18" spans="1:11" ht="39.950000000000003" customHeight="1">
      <c r="A18" s="12"/>
      <c r="B18" s="44" t="s">
        <v>32</v>
      </c>
      <c r="C18" s="44"/>
      <c r="D18" s="44"/>
      <c r="E18" s="44"/>
      <c r="F18" s="44"/>
      <c r="G18" s="44"/>
      <c r="H18" s="53"/>
      <c r="I18" s="54"/>
      <c r="J18" s="74"/>
      <c r="K18" s="74"/>
    </row>
    <row r="19" spans="1:11" ht="39.950000000000003" customHeight="1">
      <c r="A19" s="8">
        <v>1</v>
      </c>
      <c r="B19" s="70" t="s">
        <v>131</v>
      </c>
      <c r="C19" s="70"/>
      <c r="D19" s="70"/>
      <c r="E19" s="70"/>
      <c r="F19" s="70"/>
      <c r="G19" s="70"/>
      <c r="H19" s="18">
        <v>105</v>
      </c>
      <c r="I19" s="19"/>
      <c r="J19" s="74"/>
      <c r="K19" s="74"/>
    </row>
    <row r="20" spans="1:11" ht="39.950000000000003" customHeight="1">
      <c r="A20" s="8">
        <v>2</v>
      </c>
      <c r="B20" s="70" t="s">
        <v>132</v>
      </c>
      <c r="C20" s="70"/>
      <c r="D20" s="70"/>
      <c r="E20" s="70"/>
      <c r="F20" s="70"/>
      <c r="G20" s="70"/>
      <c r="H20" s="18">
        <v>124</v>
      </c>
      <c r="I20" s="19"/>
      <c r="J20" s="74"/>
      <c r="K20" s="74"/>
    </row>
    <row r="21" spans="1:11" ht="39.950000000000003" customHeight="1">
      <c r="A21" s="8">
        <v>3</v>
      </c>
      <c r="B21" s="70" t="s">
        <v>133</v>
      </c>
      <c r="C21" s="70"/>
      <c r="D21" s="70"/>
      <c r="E21" s="70"/>
      <c r="F21" s="70"/>
      <c r="G21" s="70"/>
      <c r="H21" s="18">
        <v>114</v>
      </c>
      <c r="I21" s="19"/>
      <c r="J21" s="74"/>
      <c r="K21" s="74"/>
    </row>
    <row r="22" spans="1:11" ht="39.950000000000003" customHeight="1">
      <c r="A22" s="8">
        <v>4</v>
      </c>
      <c r="B22" s="70" t="s">
        <v>134</v>
      </c>
      <c r="C22" s="70"/>
      <c r="D22" s="70"/>
      <c r="E22" s="70"/>
      <c r="F22" s="70"/>
      <c r="G22" s="70"/>
      <c r="H22" s="18">
        <v>120</v>
      </c>
      <c r="I22" s="19"/>
      <c r="J22" s="74"/>
      <c r="K22" s="74"/>
    </row>
    <row r="23" spans="1:11" ht="39.950000000000003" customHeight="1">
      <c r="A23" s="8">
        <v>5</v>
      </c>
      <c r="B23" s="70" t="s">
        <v>135</v>
      </c>
      <c r="C23" s="70"/>
      <c r="D23" s="70"/>
      <c r="E23" s="70"/>
      <c r="F23" s="70"/>
      <c r="G23" s="70"/>
      <c r="H23" s="18">
        <v>159</v>
      </c>
      <c r="I23" s="19"/>
      <c r="J23" s="74"/>
      <c r="K23" s="74"/>
    </row>
    <row r="24" spans="1:11" ht="39.950000000000003" customHeight="1">
      <c r="A24" s="8">
        <v>6</v>
      </c>
      <c r="B24" s="70" t="s">
        <v>136</v>
      </c>
      <c r="C24" s="70"/>
      <c r="D24" s="70"/>
      <c r="E24" s="70"/>
      <c r="F24" s="70"/>
      <c r="G24" s="70"/>
      <c r="H24" s="18">
        <v>114</v>
      </c>
      <c r="I24" s="19"/>
      <c r="J24" s="74"/>
      <c r="K24" s="74"/>
    </row>
    <row r="25" spans="1:11" ht="39.950000000000003" customHeight="1">
      <c r="A25" s="8">
        <v>7</v>
      </c>
      <c r="B25" s="70" t="s">
        <v>137</v>
      </c>
      <c r="C25" s="70"/>
      <c r="D25" s="70"/>
      <c r="E25" s="70"/>
      <c r="F25" s="70"/>
      <c r="G25" s="70"/>
      <c r="H25" s="18">
        <v>133</v>
      </c>
      <c r="I25" s="19"/>
      <c r="J25" s="74"/>
      <c r="K25" s="74"/>
    </row>
  </sheetData>
  <mergeCells count="50">
    <mergeCell ref="B22:G22"/>
    <mergeCell ref="H22:I22"/>
    <mergeCell ref="H19:I19"/>
    <mergeCell ref="B20:G20"/>
    <mergeCell ref="H20:I20"/>
    <mergeCell ref="B21:G21"/>
    <mergeCell ref="H21:I21"/>
    <mergeCell ref="A7:K7"/>
    <mergeCell ref="B8:G8"/>
    <mergeCell ref="B23:G23"/>
    <mergeCell ref="H23:I23"/>
    <mergeCell ref="B9:G9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H8:I8"/>
    <mergeCell ref="J8:K9"/>
    <mergeCell ref="H14:I14"/>
    <mergeCell ref="B15:G15"/>
    <mergeCell ref="J18:K25"/>
    <mergeCell ref="H13:I13"/>
    <mergeCell ref="B14:G14"/>
    <mergeCell ref="B24:G24"/>
    <mergeCell ref="H24:I24"/>
    <mergeCell ref="H15:I15"/>
    <mergeCell ref="J15:K15"/>
    <mergeCell ref="B25:G25"/>
    <mergeCell ref="H25:I25"/>
    <mergeCell ref="B18:G18"/>
    <mergeCell ref="H18:I18"/>
    <mergeCell ref="B19:G19"/>
  </mergeCells>
  <conditionalFormatting sqref="J8">
    <cfRule type="containsText" dxfId="77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76" priority="12" operator="containsText" text="ŹLE">
      <formula>NOT(ISERROR(SEARCH("ŹLE",J8)))</formula>
    </cfRule>
    <cfRule type="containsText" dxfId="75" priority="13" operator="containsText" text="OK">
      <formula>NOT(ISERROR(SEARCH("OK",J8)))</formula>
    </cfRule>
  </conditionalFormatting>
  <conditionalFormatting sqref="J3:K5">
    <cfRule type="containsText" dxfId="74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73" priority="10" operator="containsText" text="OK">
      <formula>NOT(ISERROR(SEARCH("OK",J3)))</formula>
    </cfRule>
  </conditionalFormatting>
  <conditionalFormatting sqref="J11:K14">
    <cfRule type="containsText" dxfId="72" priority="7" operator="containsText" text="OK">
      <formula>NOT(ISERROR(SEARCH("OK",J11)))</formula>
    </cfRule>
    <cfRule type="containsText" dxfId="71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70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69" priority="6" operator="containsText" text="OK">
      <formula>NOT(ISERROR(SEARCH("OK",J15)))</formula>
    </cfRule>
  </conditionalFormatting>
  <conditionalFormatting sqref="J18">
    <cfRule type="containsText" dxfId="68" priority="3" operator="containsText" text="OK">
      <formula>NOT(ISERROR(SEARCH("OK",J18)))</formula>
    </cfRule>
    <cfRule type="containsText" dxfId="67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66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65" priority="2" operator="containsText" text="OK">
      <formula>NOT(ISERROR(SEARCH("OK",J10)))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8"/>
  <sheetViews>
    <sheetView topLeftCell="A9" workbookViewId="0">
      <selection activeCell="A41" sqref="A41"/>
    </sheetView>
  </sheetViews>
  <sheetFormatPr defaultRowHeight="14.25"/>
  <cols>
    <col min="7" max="7" width="13.875" customWidth="1"/>
    <col min="9" max="9" width="17.125" customWidth="1"/>
    <col min="11" max="11" width="15.375" customWidth="1"/>
  </cols>
  <sheetData>
    <row r="1" spans="1:11" ht="39.950000000000003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39.950000000000003" customHeight="1">
      <c r="A2" s="11" t="s">
        <v>1</v>
      </c>
      <c r="B2" s="78" t="s">
        <v>8</v>
      </c>
      <c r="C2" s="79"/>
      <c r="D2" s="79"/>
      <c r="E2" s="79"/>
      <c r="F2" s="79"/>
      <c r="G2" s="79"/>
      <c r="H2" s="20">
        <v>540</v>
      </c>
      <c r="I2" s="21"/>
      <c r="J2" s="22"/>
      <c r="K2" s="23"/>
    </row>
    <row r="3" spans="1:11" ht="39.950000000000003" customHeight="1">
      <c r="A3" s="5" t="s">
        <v>2</v>
      </c>
      <c r="B3" s="62" t="s">
        <v>3</v>
      </c>
      <c r="C3" s="62"/>
      <c r="D3" s="62"/>
      <c r="E3" s="62"/>
      <c r="F3" s="62"/>
      <c r="G3" s="62"/>
      <c r="H3" s="18">
        <v>432</v>
      </c>
      <c r="I3" s="19"/>
      <c r="J3" s="28" t="str">
        <f>IF(H4+H5=H3,"OK","BŁĄD - Suma kart wydanych oraz tych niewykorzystanych musi być równa liczbie otrzymanych kart do głosowania")</f>
        <v>OK</v>
      </c>
      <c r="K3" s="29"/>
    </row>
    <row r="4" spans="1:11" ht="39.950000000000003" customHeight="1">
      <c r="A4" s="5" t="s">
        <v>4</v>
      </c>
      <c r="B4" s="62" t="s">
        <v>5</v>
      </c>
      <c r="C4" s="62"/>
      <c r="D4" s="62"/>
      <c r="E4" s="62"/>
      <c r="F4" s="62"/>
      <c r="G4" s="62"/>
      <c r="H4" s="18">
        <v>291</v>
      </c>
      <c r="I4" s="19"/>
      <c r="J4" s="30"/>
      <c r="K4" s="31"/>
    </row>
    <row r="5" spans="1:11" ht="39.950000000000003" customHeight="1">
      <c r="A5" s="5" t="s">
        <v>6</v>
      </c>
      <c r="B5" s="62" t="s">
        <v>7</v>
      </c>
      <c r="C5" s="62"/>
      <c r="D5" s="62"/>
      <c r="E5" s="62"/>
      <c r="F5" s="62"/>
      <c r="G5" s="62"/>
      <c r="H5" s="18">
        <v>141</v>
      </c>
      <c r="I5" s="19"/>
      <c r="J5" s="32"/>
      <c r="K5" s="33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39.950000000000003" customHeight="1">
      <c r="A8" s="10" t="s">
        <v>9</v>
      </c>
      <c r="B8" s="66" t="s">
        <v>36</v>
      </c>
      <c r="C8" s="67"/>
      <c r="D8" s="67"/>
      <c r="E8" s="67"/>
      <c r="F8" s="67"/>
      <c r="G8" s="68"/>
      <c r="H8" s="24">
        <v>291</v>
      </c>
      <c r="I8" s="25"/>
      <c r="J8" s="60" t="str">
        <f>IF(H9+H10=H8,"OK","BŁĄD - liczba kart wyjętych z urny musi być równa sumie kart nieważnych oraz ważnych wyjętych z urny")</f>
        <v>OK</v>
      </c>
      <c r="K8" s="61"/>
    </row>
    <row r="9" spans="1:11" ht="39.950000000000003" customHeight="1">
      <c r="A9" s="6" t="s">
        <v>10</v>
      </c>
      <c r="B9" s="36" t="s">
        <v>17</v>
      </c>
      <c r="C9" s="37"/>
      <c r="D9" s="37"/>
      <c r="E9" s="37"/>
      <c r="F9" s="37"/>
      <c r="G9" s="37"/>
      <c r="H9" s="26">
        <v>0</v>
      </c>
      <c r="I9" s="27"/>
      <c r="J9" s="30"/>
      <c r="K9" s="31"/>
    </row>
    <row r="10" spans="1:11" ht="39.950000000000003" customHeight="1">
      <c r="A10" s="6" t="s">
        <v>11</v>
      </c>
      <c r="B10" s="69" t="s">
        <v>18</v>
      </c>
      <c r="C10" s="39"/>
      <c r="D10" s="39"/>
      <c r="E10" s="39"/>
      <c r="F10" s="39"/>
      <c r="G10" s="40"/>
      <c r="H10" s="26">
        <v>291</v>
      </c>
      <c r="I10" s="27"/>
      <c r="J10" s="49" t="str">
        <f>IF(H11+H15=H10,"OK","BŁĄD - Liczba głosów ważnych oraz liczba głosów niewaznych z waznych kart musi być równa liczbie kart ważnych (6+7=5b)")</f>
        <v>OK</v>
      </c>
      <c r="K10" s="50"/>
    </row>
    <row r="11" spans="1:11" ht="39.950000000000003" customHeight="1">
      <c r="A11" s="7" t="s">
        <v>12</v>
      </c>
      <c r="B11" s="37" t="s">
        <v>21</v>
      </c>
      <c r="C11" s="37"/>
      <c r="D11" s="37"/>
      <c r="E11" s="37"/>
      <c r="F11" s="37"/>
      <c r="G11" s="37"/>
      <c r="H11" s="26">
        <v>11</v>
      </c>
      <c r="I11" s="27"/>
      <c r="J11" s="28" t="str">
        <f>IF(H12+H13+H14=H11,"OK","BŁĄD - Suma pola 6a - 6b - 6c musi być równa liczbie głosów nieważnych")</f>
        <v>OK</v>
      </c>
      <c r="K11" s="29"/>
    </row>
    <row r="12" spans="1:11" ht="39.950000000000003" customHeight="1">
      <c r="A12" s="6" t="s">
        <v>13</v>
      </c>
      <c r="B12" s="36" t="s">
        <v>19</v>
      </c>
      <c r="C12" s="37"/>
      <c r="D12" s="37"/>
      <c r="E12" s="37"/>
      <c r="F12" s="37"/>
      <c r="G12" s="37"/>
      <c r="H12" s="26">
        <v>6</v>
      </c>
      <c r="I12" s="27"/>
      <c r="J12" s="30"/>
      <c r="K12" s="31"/>
    </row>
    <row r="13" spans="1:11" ht="39.950000000000003" customHeight="1">
      <c r="A13" s="6" t="s">
        <v>14</v>
      </c>
      <c r="B13" s="36" t="s">
        <v>20</v>
      </c>
      <c r="C13" s="37"/>
      <c r="D13" s="37"/>
      <c r="E13" s="37"/>
      <c r="F13" s="37"/>
      <c r="G13" s="37"/>
      <c r="H13" s="26">
        <v>0</v>
      </c>
      <c r="I13" s="27"/>
      <c r="J13" s="30"/>
      <c r="K13" s="31"/>
    </row>
    <row r="14" spans="1:11" ht="39.950000000000003" customHeight="1">
      <c r="A14" s="6" t="s">
        <v>15</v>
      </c>
      <c r="B14" s="36" t="s">
        <v>22</v>
      </c>
      <c r="C14" s="37"/>
      <c r="D14" s="37"/>
      <c r="E14" s="37"/>
      <c r="F14" s="37"/>
      <c r="G14" s="37"/>
      <c r="H14" s="26">
        <v>5</v>
      </c>
      <c r="I14" s="27"/>
      <c r="J14" s="32"/>
      <c r="K14" s="33"/>
    </row>
    <row r="15" spans="1:11" ht="39.950000000000003" customHeight="1">
      <c r="A15" s="7" t="s">
        <v>16</v>
      </c>
      <c r="B15" s="38" t="s">
        <v>34</v>
      </c>
      <c r="C15" s="39"/>
      <c r="D15" s="39"/>
      <c r="E15" s="39"/>
      <c r="F15" s="39"/>
      <c r="G15" s="40"/>
      <c r="H15" s="26">
        <v>280</v>
      </c>
      <c r="I15" s="27"/>
      <c r="J15" s="49" t="str">
        <f>IF(H15+H11=H4,"OK","OSTRZEŻENIE - Suma liczb głosów ważnych oraz nieważnych powinna być równa liczbie kart wydanych do głosowania")</f>
        <v>OK</v>
      </c>
      <c r="K15" s="50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41" t="s">
        <v>23</v>
      </c>
      <c r="B17" s="42"/>
      <c r="C17" s="42"/>
      <c r="D17" s="42"/>
      <c r="E17" s="42"/>
      <c r="F17" s="42"/>
      <c r="G17" s="42"/>
      <c r="H17" s="42"/>
      <c r="I17" s="42"/>
      <c r="J17" s="72"/>
      <c r="K17" s="73"/>
    </row>
    <row r="18" spans="1:11" ht="39.950000000000003" customHeight="1">
      <c r="A18" s="12"/>
      <c r="B18" s="44" t="s">
        <v>32</v>
      </c>
      <c r="C18" s="44"/>
      <c r="D18" s="44"/>
      <c r="E18" s="44"/>
      <c r="F18" s="44"/>
      <c r="G18" s="44"/>
      <c r="H18" s="53"/>
      <c r="I18" s="54"/>
      <c r="J18" s="74"/>
      <c r="K18" s="74"/>
    </row>
    <row r="19" spans="1:11" ht="39.950000000000003" customHeight="1">
      <c r="A19" s="8">
        <v>1</v>
      </c>
      <c r="B19" s="70" t="s">
        <v>138</v>
      </c>
      <c r="C19" s="70"/>
      <c r="D19" s="70"/>
      <c r="E19" s="70"/>
      <c r="F19" s="70"/>
      <c r="G19" s="70"/>
      <c r="H19" s="18">
        <v>60</v>
      </c>
      <c r="I19" s="19"/>
      <c r="J19" s="74"/>
      <c r="K19" s="74"/>
    </row>
    <row r="20" spans="1:11" ht="39.950000000000003" customHeight="1">
      <c r="A20" s="8">
        <v>2</v>
      </c>
      <c r="B20" s="70" t="s">
        <v>139</v>
      </c>
      <c r="C20" s="70"/>
      <c r="D20" s="70"/>
      <c r="E20" s="70"/>
      <c r="F20" s="70"/>
      <c r="G20" s="70"/>
      <c r="H20" s="18">
        <v>110</v>
      </c>
      <c r="I20" s="19"/>
      <c r="J20" s="74"/>
      <c r="K20" s="74"/>
    </row>
    <row r="21" spans="1:11" ht="39.950000000000003" customHeight="1">
      <c r="A21" s="8">
        <v>3</v>
      </c>
      <c r="B21" s="70" t="s">
        <v>140</v>
      </c>
      <c r="C21" s="70"/>
      <c r="D21" s="70"/>
      <c r="E21" s="70"/>
      <c r="F21" s="70"/>
      <c r="G21" s="70"/>
      <c r="H21" s="18">
        <v>129</v>
      </c>
      <c r="I21" s="19"/>
      <c r="J21" s="74"/>
      <c r="K21" s="74"/>
    </row>
    <row r="22" spans="1:11" ht="39.950000000000003" customHeight="1">
      <c r="A22" s="8">
        <v>4</v>
      </c>
      <c r="B22" s="70" t="s">
        <v>141</v>
      </c>
      <c r="C22" s="70"/>
      <c r="D22" s="70"/>
      <c r="E22" s="70"/>
      <c r="F22" s="70"/>
      <c r="G22" s="70"/>
      <c r="H22" s="18">
        <v>130</v>
      </c>
      <c r="I22" s="19"/>
      <c r="J22" s="74"/>
      <c r="K22" s="74"/>
    </row>
    <row r="23" spans="1:11" ht="39.950000000000003" customHeight="1">
      <c r="A23" s="8">
        <v>5</v>
      </c>
      <c r="B23" s="70" t="s">
        <v>142</v>
      </c>
      <c r="C23" s="70"/>
      <c r="D23" s="70"/>
      <c r="E23" s="70"/>
      <c r="F23" s="70"/>
      <c r="G23" s="70"/>
      <c r="H23" s="18">
        <v>183</v>
      </c>
      <c r="I23" s="19"/>
      <c r="J23" s="74"/>
      <c r="K23" s="74"/>
    </row>
    <row r="24" spans="1:11" ht="39.950000000000003" customHeight="1">
      <c r="A24" s="8">
        <v>6</v>
      </c>
      <c r="B24" s="70" t="s">
        <v>143</v>
      </c>
      <c r="C24" s="70"/>
      <c r="D24" s="70"/>
      <c r="E24" s="70"/>
      <c r="F24" s="70"/>
      <c r="G24" s="70"/>
      <c r="H24" s="18">
        <v>93</v>
      </c>
      <c r="I24" s="19"/>
      <c r="J24" s="74"/>
      <c r="K24" s="74"/>
    </row>
    <row r="25" spans="1:11" ht="39.950000000000003" customHeight="1">
      <c r="A25" s="8">
        <v>7</v>
      </c>
      <c r="B25" s="70" t="s">
        <v>126</v>
      </c>
      <c r="C25" s="70"/>
      <c r="D25" s="70"/>
      <c r="E25" s="70"/>
      <c r="F25" s="70"/>
      <c r="G25" s="70"/>
      <c r="H25" s="18">
        <v>170</v>
      </c>
      <c r="I25" s="19"/>
      <c r="J25" s="74"/>
      <c r="K25" s="74"/>
    </row>
    <row r="26" spans="1:11" ht="39.950000000000003" customHeight="1">
      <c r="A26" s="8">
        <v>8</v>
      </c>
      <c r="B26" s="70" t="s">
        <v>144</v>
      </c>
      <c r="C26" s="70"/>
      <c r="D26" s="70"/>
      <c r="E26" s="70"/>
      <c r="F26" s="70"/>
      <c r="G26" s="70"/>
      <c r="H26" s="18">
        <v>79</v>
      </c>
      <c r="I26" s="19"/>
      <c r="J26" s="74"/>
      <c r="K26" s="74"/>
    </row>
    <row r="27" spans="1:11" ht="39.950000000000003" customHeight="1">
      <c r="A27" s="8">
        <v>9</v>
      </c>
      <c r="B27" s="70" t="s">
        <v>145</v>
      </c>
      <c r="C27" s="70"/>
      <c r="D27" s="70"/>
      <c r="E27" s="70"/>
      <c r="F27" s="70"/>
      <c r="G27" s="70"/>
      <c r="H27" s="18">
        <v>131</v>
      </c>
      <c r="I27" s="19"/>
      <c r="J27" s="74"/>
      <c r="K27" s="74"/>
    </row>
    <row r="28" spans="1:11" ht="39.950000000000003" customHeight="1">
      <c r="A28" s="8">
        <v>10</v>
      </c>
      <c r="B28" s="70" t="s">
        <v>146</v>
      </c>
      <c r="C28" s="34"/>
      <c r="D28" s="34"/>
      <c r="E28" s="34"/>
      <c r="F28" s="34"/>
      <c r="G28" s="34"/>
      <c r="H28" s="18">
        <v>122</v>
      </c>
      <c r="I28" s="19"/>
      <c r="J28" s="74"/>
      <c r="K28" s="74"/>
    </row>
  </sheetData>
  <mergeCells count="56">
    <mergeCell ref="B28:G28"/>
    <mergeCell ref="H28:I28"/>
    <mergeCell ref="B24:G24"/>
    <mergeCell ref="H24:I24"/>
    <mergeCell ref="B26:G26"/>
    <mergeCell ref="H26:I26"/>
    <mergeCell ref="B27:G27"/>
    <mergeCell ref="H27:I27"/>
    <mergeCell ref="H15:I15"/>
    <mergeCell ref="J15:K15"/>
    <mergeCell ref="B25:G25"/>
    <mergeCell ref="H25:I25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9:G9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J18:K28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A7:K7"/>
    <mergeCell ref="B8:G8"/>
    <mergeCell ref="H8:I8"/>
    <mergeCell ref="J8:K9"/>
  </mergeCells>
  <conditionalFormatting sqref="J8">
    <cfRule type="containsText" dxfId="64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63" priority="12" operator="containsText" text="ŹLE">
      <formula>NOT(ISERROR(SEARCH("ŹLE",J8)))</formula>
    </cfRule>
    <cfRule type="containsText" dxfId="62" priority="13" operator="containsText" text="OK">
      <formula>NOT(ISERROR(SEARCH("OK",J8)))</formula>
    </cfRule>
  </conditionalFormatting>
  <conditionalFormatting sqref="J3:K5">
    <cfRule type="containsText" dxfId="61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60" priority="10" operator="containsText" text="OK">
      <formula>NOT(ISERROR(SEARCH("OK",J3)))</formula>
    </cfRule>
  </conditionalFormatting>
  <conditionalFormatting sqref="J11:K14">
    <cfRule type="containsText" dxfId="59" priority="7" operator="containsText" text="OK">
      <formula>NOT(ISERROR(SEARCH("OK",J11)))</formula>
    </cfRule>
    <cfRule type="containsText" dxfId="58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57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56" priority="6" operator="containsText" text="OK">
      <formula>NOT(ISERROR(SEARCH("OK",J15)))</formula>
    </cfRule>
  </conditionalFormatting>
  <conditionalFormatting sqref="J18">
    <cfRule type="containsText" dxfId="55" priority="3" operator="containsText" text="OK">
      <formula>NOT(ISERROR(SEARCH("OK",J18)))</formula>
    </cfRule>
    <cfRule type="containsText" dxfId="54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53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52" priority="2" operator="containsText" text="OK">
      <formula>NOT(ISERROR(SEARCH("OK",J10)))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8"/>
  <sheetViews>
    <sheetView topLeftCell="A26" zoomScale="70" zoomScaleNormal="70" workbookViewId="0">
      <selection activeCell="A41" sqref="A41"/>
    </sheetView>
  </sheetViews>
  <sheetFormatPr defaultRowHeight="14.25"/>
  <cols>
    <col min="7" max="7" width="14.25" customWidth="1"/>
    <col min="9" max="9" width="11" customWidth="1"/>
    <col min="11" max="11" width="20.875" customWidth="1"/>
  </cols>
  <sheetData>
    <row r="1" spans="1:11" ht="39.950000000000003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39.950000000000003" customHeight="1">
      <c r="A2" s="11" t="s">
        <v>1</v>
      </c>
      <c r="B2" s="78" t="s">
        <v>8</v>
      </c>
      <c r="C2" s="79"/>
      <c r="D2" s="79"/>
      <c r="E2" s="79"/>
      <c r="F2" s="79"/>
      <c r="G2" s="79"/>
      <c r="H2" s="20">
        <v>1531</v>
      </c>
      <c r="I2" s="21"/>
      <c r="J2" s="22"/>
      <c r="K2" s="23"/>
    </row>
    <row r="3" spans="1:11" ht="39.950000000000003" customHeight="1">
      <c r="A3" s="5" t="s">
        <v>2</v>
      </c>
      <c r="B3" s="62" t="s">
        <v>3</v>
      </c>
      <c r="C3" s="62"/>
      <c r="D3" s="62"/>
      <c r="E3" s="62"/>
      <c r="F3" s="62"/>
      <c r="G3" s="62"/>
      <c r="H3" s="18">
        <v>764</v>
      </c>
      <c r="I3" s="19"/>
      <c r="J3" s="28" t="str">
        <f>IF(H4+H5=H3,"OK","BŁĄD - Suma kart wydanych oraz tych niewykorzystanych musi być równa liczbie otrzymanych kart do głosowania")</f>
        <v>OK</v>
      </c>
      <c r="K3" s="29"/>
    </row>
    <row r="4" spans="1:11" ht="39.950000000000003" customHeight="1">
      <c r="A4" s="5" t="s">
        <v>4</v>
      </c>
      <c r="B4" s="62" t="s">
        <v>5</v>
      </c>
      <c r="C4" s="62"/>
      <c r="D4" s="62"/>
      <c r="E4" s="62"/>
      <c r="F4" s="62"/>
      <c r="G4" s="62"/>
      <c r="H4" s="18">
        <v>587</v>
      </c>
      <c r="I4" s="19"/>
      <c r="J4" s="30"/>
      <c r="K4" s="31"/>
    </row>
    <row r="5" spans="1:11" ht="39.950000000000003" customHeight="1">
      <c r="A5" s="5" t="s">
        <v>6</v>
      </c>
      <c r="B5" s="62" t="s">
        <v>7</v>
      </c>
      <c r="C5" s="62"/>
      <c r="D5" s="62"/>
      <c r="E5" s="62"/>
      <c r="F5" s="62"/>
      <c r="G5" s="62"/>
      <c r="H5" s="18">
        <v>177</v>
      </c>
      <c r="I5" s="19"/>
      <c r="J5" s="32"/>
      <c r="K5" s="33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39.950000000000003" customHeight="1">
      <c r="A8" s="10" t="s">
        <v>9</v>
      </c>
      <c r="B8" s="66" t="s">
        <v>36</v>
      </c>
      <c r="C8" s="67"/>
      <c r="D8" s="67"/>
      <c r="E8" s="67"/>
      <c r="F8" s="67"/>
      <c r="G8" s="68"/>
      <c r="H8" s="24">
        <v>587</v>
      </c>
      <c r="I8" s="25"/>
      <c r="J8" s="60" t="str">
        <f>IF(H9+H10=H8,"OK","BŁĄD - liczba kart wyjętych z urny musi być równa sumie kart nieważnych oraz ważnych wyjętych z urny")</f>
        <v>OK</v>
      </c>
      <c r="K8" s="61"/>
    </row>
    <row r="9" spans="1:11" ht="39.950000000000003" customHeight="1">
      <c r="A9" s="6" t="s">
        <v>10</v>
      </c>
      <c r="B9" s="36" t="s">
        <v>17</v>
      </c>
      <c r="C9" s="37"/>
      <c r="D9" s="37"/>
      <c r="E9" s="37"/>
      <c r="F9" s="37"/>
      <c r="G9" s="37"/>
      <c r="H9" s="26">
        <v>0</v>
      </c>
      <c r="I9" s="27"/>
      <c r="J9" s="30"/>
      <c r="K9" s="31"/>
    </row>
    <row r="10" spans="1:11" ht="39.950000000000003" customHeight="1">
      <c r="A10" s="6" t="s">
        <v>11</v>
      </c>
      <c r="B10" s="69" t="s">
        <v>18</v>
      </c>
      <c r="C10" s="39"/>
      <c r="D10" s="39"/>
      <c r="E10" s="39"/>
      <c r="F10" s="39"/>
      <c r="G10" s="40"/>
      <c r="H10" s="26">
        <v>587</v>
      </c>
      <c r="I10" s="27"/>
      <c r="J10" s="49" t="str">
        <f>IF(H11+H15=H10,"OK","BŁĄD - Liczba głosów ważnych oraz liczba głosów niewaznych z waznych kart musi być równa liczbie kart ważnych (6+7=5b)")</f>
        <v>OK</v>
      </c>
      <c r="K10" s="50"/>
    </row>
    <row r="11" spans="1:11" ht="39.950000000000003" customHeight="1">
      <c r="A11" s="7" t="s">
        <v>12</v>
      </c>
      <c r="B11" s="37" t="s">
        <v>21</v>
      </c>
      <c r="C11" s="37"/>
      <c r="D11" s="37"/>
      <c r="E11" s="37"/>
      <c r="F11" s="37"/>
      <c r="G11" s="37"/>
      <c r="H11" s="26">
        <v>11</v>
      </c>
      <c r="I11" s="27"/>
      <c r="J11" s="28" t="str">
        <f>IF(H12+H13+H14=H11,"OK","BŁĄD - Suma pola 6a - 6b - 6c musi być równa liczbie głosów nieważnych")</f>
        <v>BŁĄD - Suma pola 6a - 6b - 6c musi być równa liczbie głosów nieważnych</v>
      </c>
      <c r="K11" s="29"/>
    </row>
    <row r="12" spans="1:11" ht="45.75" customHeight="1">
      <c r="A12" s="6" t="s">
        <v>13</v>
      </c>
      <c r="B12" s="36" t="s">
        <v>19</v>
      </c>
      <c r="C12" s="37"/>
      <c r="D12" s="37"/>
      <c r="E12" s="37"/>
      <c r="F12" s="37"/>
      <c r="G12" s="37"/>
      <c r="H12" s="26">
        <v>6</v>
      </c>
      <c r="I12" s="27"/>
      <c r="J12" s="30"/>
      <c r="K12" s="31"/>
    </row>
    <row r="13" spans="1:11" ht="39.950000000000003" customHeight="1">
      <c r="A13" s="6" t="s">
        <v>14</v>
      </c>
      <c r="B13" s="36" t="s">
        <v>20</v>
      </c>
      <c r="C13" s="37"/>
      <c r="D13" s="37"/>
      <c r="E13" s="37"/>
      <c r="F13" s="37"/>
      <c r="G13" s="37"/>
      <c r="H13" s="26">
        <v>0</v>
      </c>
      <c r="I13" s="27"/>
      <c r="J13" s="30"/>
      <c r="K13" s="31"/>
    </row>
    <row r="14" spans="1:11" ht="39.950000000000003" customHeight="1">
      <c r="A14" s="6" t="s">
        <v>15</v>
      </c>
      <c r="B14" s="36" t="s">
        <v>22</v>
      </c>
      <c r="C14" s="37"/>
      <c r="D14" s="37"/>
      <c r="E14" s="37"/>
      <c r="F14" s="37"/>
      <c r="G14" s="37"/>
      <c r="H14" s="26">
        <v>4</v>
      </c>
      <c r="I14" s="27"/>
      <c r="J14" s="32"/>
      <c r="K14" s="33"/>
    </row>
    <row r="15" spans="1:11" ht="39.950000000000003" customHeight="1">
      <c r="A15" s="7" t="s">
        <v>16</v>
      </c>
      <c r="B15" s="38" t="s">
        <v>34</v>
      </c>
      <c r="C15" s="39"/>
      <c r="D15" s="39"/>
      <c r="E15" s="39"/>
      <c r="F15" s="39"/>
      <c r="G15" s="40"/>
      <c r="H15" s="26">
        <v>576</v>
      </c>
      <c r="I15" s="27"/>
      <c r="J15" s="49" t="str">
        <f>IF(H15+H11=H4,"OK","OSTRZEŻENIE - Suma liczb głosów ważnych oraz nieważnych powinna być równa liczbie kart wydanych do głosowania")</f>
        <v>OK</v>
      </c>
      <c r="K15" s="50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41" t="s">
        <v>23</v>
      </c>
      <c r="B17" s="42"/>
      <c r="C17" s="42"/>
      <c r="D17" s="42"/>
      <c r="E17" s="42"/>
      <c r="F17" s="42"/>
      <c r="G17" s="42"/>
      <c r="H17" s="42"/>
      <c r="I17" s="42"/>
      <c r="J17" s="42"/>
      <c r="K17" s="43"/>
    </row>
    <row r="18" spans="1:11" ht="39.950000000000003" customHeight="1">
      <c r="A18" s="12"/>
      <c r="B18" s="44" t="s">
        <v>32</v>
      </c>
      <c r="C18" s="44"/>
      <c r="D18" s="44"/>
      <c r="E18" s="44"/>
      <c r="F18" s="44"/>
      <c r="G18" s="44"/>
      <c r="H18" s="53"/>
      <c r="I18" s="54"/>
      <c r="J18" s="81"/>
      <c r="K18" s="86"/>
    </row>
    <row r="19" spans="1:11" ht="39.950000000000003" customHeight="1">
      <c r="A19" s="8">
        <v>1</v>
      </c>
      <c r="B19" s="70" t="s">
        <v>165</v>
      </c>
      <c r="C19" s="70"/>
      <c r="D19" s="70"/>
      <c r="E19" s="70"/>
      <c r="F19" s="70"/>
      <c r="G19" s="70"/>
      <c r="H19" s="18">
        <v>44</v>
      </c>
      <c r="I19" s="19"/>
      <c r="J19" s="45"/>
      <c r="K19" s="87"/>
    </row>
    <row r="20" spans="1:11" ht="39.950000000000003" customHeight="1">
      <c r="A20" s="8">
        <v>2</v>
      </c>
      <c r="B20" s="70" t="s">
        <v>164</v>
      </c>
      <c r="C20" s="70"/>
      <c r="D20" s="70"/>
      <c r="E20" s="70"/>
      <c r="F20" s="70"/>
      <c r="G20" s="70"/>
      <c r="H20" s="18">
        <v>359</v>
      </c>
      <c r="I20" s="19"/>
      <c r="J20" s="45"/>
      <c r="K20" s="87"/>
    </row>
    <row r="21" spans="1:11" ht="39.950000000000003" customHeight="1">
      <c r="A21" s="8">
        <v>3</v>
      </c>
      <c r="B21" s="70" t="s">
        <v>163</v>
      </c>
      <c r="C21" s="70"/>
      <c r="D21" s="70"/>
      <c r="E21" s="70"/>
      <c r="F21" s="70"/>
      <c r="G21" s="70"/>
      <c r="H21" s="18">
        <v>92</v>
      </c>
      <c r="I21" s="19"/>
      <c r="J21" s="45"/>
      <c r="K21" s="87"/>
    </row>
    <row r="22" spans="1:11" ht="39.950000000000003" customHeight="1">
      <c r="A22" s="8">
        <v>4</v>
      </c>
      <c r="B22" s="70" t="s">
        <v>162</v>
      </c>
      <c r="C22" s="70"/>
      <c r="D22" s="70"/>
      <c r="E22" s="70"/>
      <c r="F22" s="70"/>
      <c r="G22" s="70"/>
      <c r="H22" s="18">
        <v>121</v>
      </c>
      <c r="I22" s="19"/>
      <c r="J22" s="45"/>
      <c r="K22" s="87"/>
    </row>
    <row r="23" spans="1:11" ht="39.950000000000003" customHeight="1">
      <c r="A23" s="8">
        <v>5</v>
      </c>
      <c r="B23" s="70" t="s">
        <v>161</v>
      </c>
      <c r="C23" s="70"/>
      <c r="D23" s="70"/>
      <c r="E23" s="70"/>
      <c r="F23" s="70"/>
      <c r="G23" s="70"/>
      <c r="H23" s="18">
        <v>158</v>
      </c>
      <c r="I23" s="19"/>
      <c r="J23" s="45"/>
      <c r="K23" s="87"/>
    </row>
    <row r="24" spans="1:11" ht="39.950000000000003" customHeight="1">
      <c r="A24" s="8">
        <v>6</v>
      </c>
      <c r="B24" s="70" t="s">
        <v>160</v>
      </c>
      <c r="C24" s="70"/>
      <c r="D24" s="70"/>
      <c r="E24" s="70"/>
      <c r="F24" s="70"/>
      <c r="G24" s="70"/>
      <c r="H24" s="18">
        <v>159</v>
      </c>
      <c r="I24" s="19"/>
      <c r="J24" s="45"/>
      <c r="K24" s="87"/>
    </row>
    <row r="25" spans="1:11" ht="39.950000000000003" customHeight="1">
      <c r="A25" s="8">
        <v>7</v>
      </c>
      <c r="B25" s="70" t="s">
        <v>159</v>
      </c>
      <c r="C25" s="70"/>
      <c r="D25" s="70"/>
      <c r="E25" s="70"/>
      <c r="F25" s="70"/>
      <c r="G25" s="70"/>
      <c r="H25" s="18">
        <v>109</v>
      </c>
      <c r="I25" s="19"/>
      <c r="J25" s="45"/>
      <c r="K25" s="87"/>
    </row>
    <row r="26" spans="1:11" ht="39.950000000000003" customHeight="1">
      <c r="A26" s="8">
        <v>8</v>
      </c>
      <c r="B26" s="70" t="s">
        <v>158</v>
      </c>
      <c r="C26" s="70"/>
      <c r="D26" s="70"/>
      <c r="E26" s="70"/>
      <c r="F26" s="70"/>
      <c r="G26" s="70"/>
      <c r="H26" s="18">
        <v>152</v>
      </c>
      <c r="I26" s="19"/>
      <c r="J26" s="45"/>
      <c r="K26" s="87"/>
    </row>
    <row r="27" spans="1:11" ht="39.950000000000003" customHeight="1">
      <c r="A27" s="8">
        <v>9</v>
      </c>
      <c r="B27" s="70" t="s">
        <v>157</v>
      </c>
      <c r="C27" s="70"/>
      <c r="D27" s="70"/>
      <c r="E27" s="70"/>
      <c r="F27" s="70"/>
      <c r="G27" s="70"/>
      <c r="H27" s="18">
        <v>134</v>
      </c>
      <c r="I27" s="19"/>
      <c r="J27" s="45"/>
      <c r="K27" s="87"/>
    </row>
    <row r="28" spans="1:11" ht="39.950000000000003" customHeight="1">
      <c r="A28" s="8">
        <v>10</v>
      </c>
      <c r="B28" s="70" t="s">
        <v>156</v>
      </c>
      <c r="C28" s="70"/>
      <c r="D28" s="70"/>
      <c r="E28" s="70"/>
      <c r="F28" s="70"/>
      <c r="G28" s="70"/>
      <c r="H28" s="18">
        <v>153</v>
      </c>
      <c r="I28" s="19"/>
      <c r="J28" s="45"/>
      <c r="K28" s="87"/>
    </row>
    <row r="29" spans="1:11" ht="39.950000000000003" customHeight="1">
      <c r="A29" s="8">
        <v>11</v>
      </c>
      <c r="B29" s="70" t="s">
        <v>155</v>
      </c>
      <c r="C29" s="70"/>
      <c r="D29" s="70"/>
      <c r="E29" s="70"/>
      <c r="F29" s="70"/>
      <c r="G29" s="70"/>
      <c r="H29" s="18">
        <v>125</v>
      </c>
      <c r="I29" s="19"/>
      <c r="J29" s="45"/>
      <c r="K29" s="87"/>
    </row>
    <row r="30" spans="1:11" ht="39.950000000000003" customHeight="1">
      <c r="A30" s="8">
        <v>12</v>
      </c>
      <c r="B30" s="70" t="s">
        <v>154</v>
      </c>
      <c r="C30" s="70"/>
      <c r="D30" s="70"/>
      <c r="E30" s="70"/>
      <c r="F30" s="70"/>
      <c r="G30" s="70"/>
      <c r="H30" s="18">
        <v>105</v>
      </c>
      <c r="I30" s="19"/>
      <c r="J30" s="45"/>
      <c r="K30" s="87"/>
    </row>
    <row r="31" spans="1:11" ht="39.950000000000003" customHeight="1">
      <c r="A31" s="8">
        <v>13</v>
      </c>
      <c r="B31" s="70" t="s">
        <v>153</v>
      </c>
      <c r="C31" s="70"/>
      <c r="D31" s="70"/>
      <c r="E31" s="70"/>
      <c r="F31" s="70"/>
      <c r="G31" s="70"/>
      <c r="H31" s="71">
        <v>184</v>
      </c>
      <c r="I31" s="71"/>
      <c r="J31" s="45"/>
      <c r="K31" s="87"/>
    </row>
    <row r="32" spans="1:11" ht="39.950000000000003" customHeight="1">
      <c r="A32" s="8">
        <v>14</v>
      </c>
      <c r="B32" s="70" t="s">
        <v>152</v>
      </c>
      <c r="C32" s="70"/>
      <c r="D32" s="70"/>
      <c r="E32" s="70"/>
      <c r="F32" s="70"/>
      <c r="G32" s="70"/>
      <c r="H32" s="71">
        <v>130</v>
      </c>
      <c r="I32" s="71"/>
      <c r="J32" s="45"/>
      <c r="K32" s="87"/>
    </row>
    <row r="33" spans="1:11" ht="39.950000000000003" customHeight="1">
      <c r="A33" s="8">
        <v>15</v>
      </c>
      <c r="B33" s="70" t="s">
        <v>151</v>
      </c>
      <c r="C33" s="70"/>
      <c r="D33" s="70"/>
      <c r="E33" s="70"/>
      <c r="F33" s="70"/>
      <c r="G33" s="70"/>
      <c r="H33" s="71">
        <v>87</v>
      </c>
      <c r="I33" s="71"/>
      <c r="J33" s="45"/>
      <c r="K33" s="87"/>
    </row>
    <row r="34" spans="1:11" ht="39.950000000000003" customHeight="1">
      <c r="A34" s="8">
        <v>16</v>
      </c>
      <c r="B34" s="70" t="s">
        <v>150</v>
      </c>
      <c r="C34" s="70"/>
      <c r="D34" s="70"/>
      <c r="E34" s="70"/>
      <c r="F34" s="70"/>
      <c r="G34" s="70"/>
      <c r="H34" s="71">
        <v>160</v>
      </c>
      <c r="I34" s="71"/>
      <c r="J34" s="45"/>
      <c r="K34" s="87"/>
    </row>
    <row r="35" spans="1:11" ht="39.950000000000003" customHeight="1">
      <c r="A35" s="8">
        <v>17</v>
      </c>
      <c r="B35" s="70" t="s">
        <v>149</v>
      </c>
      <c r="C35" s="70"/>
      <c r="D35" s="70"/>
      <c r="E35" s="70"/>
      <c r="F35" s="70"/>
      <c r="G35" s="70"/>
      <c r="H35" s="71">
        <v>310</v>
      </c>
      <c r="I35" s="71"/>
      <c r="J35" s="45"/>
      <c r="K35" s="87"/>
    </row>
    <row r="36" spans="1:11" ht="39.950000000000003" customHeight="1">
      <c r="A36" s="8">
        <v>18</v>
      </c>
      <c r="B36" s="70" t="s">
        <v>148</v>
      </c>
      <c r="C36" s="70"/>
      <c r="D36" s="70"/>
      <c r="E36" s="70"/>
      <c r="F36" s="70"/>
      <c r="G36" s="70"/>
      <c r="H36" s="71">
        <v>188</v>
      </c>
      <c r="I36" s="71"/>
      <c r="J36" s="45"/>
      <c r="K36" s="87"/>
    </row>
    <row r="37" spans="1:11" ht="39.950000000000003" customHeight="1">
      <c r="A37" s="8">
        <v>19</v>
      </c>
      <c r="B37" s="70" t="s">
        <v>147</v>
      </c>
      <c r="C37" s="70"/>
      <c r="D37" s="70"/>
      <c r="E37" s="70"/>
      <c r="F37" s="70"/>
      <c r="G37" s="70"/>
      <c r="H37" s="71">
        <v>78</v>
      </c>
      <c r="I37" s="71"/>
      <c r="J37" s="45"/>
      <c r="K37" s="87"/>
    </row>
    <row r="38" spans="1:11">
      <c r="A38" s="8">
        <v>20</v>
      </c>
      <c r="B38" s="70" t="s">
        <v>212</v>
      </c>
      <c r="C38" s="70"/>
      <c r="D38" s="70"/>
      <c r="E38" s="70"/>
      <c r="F38" s="70"/>
      <c r="G38" s="70"/>
      <c r="H38" s="71">
        <v>130</v>
      </c>
      <c r="I38" s="71"/>
    </row>
  </sheetData>
  <mergeCells count="76">
    <mergeCell ref="J18:K37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23:I23"/>
    <mergeCell ref="B24:G24"/>
    <mergeCell ref="H24:I24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15:G15"/>
    <mergeCell ref="H15:I15"/>
    <mergeCell ref="J15:K15"/>
    <mergeCell ref="B25:G25"/>
    <mergeCell ref="H25:I25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J8:K9"/>
    <mergeCell ref="B9:G9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38:G38"/>
    <mergeCell ref="H38:I38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A7:K7"/>
    <mergeCell ref="B8:G8"/>
    <mergeCell ref="H8:I8"/>
  </mergeCells>
  <conditionalFormatting sqref="J8">
    <cfRule type="containsText" dxfId="51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50" priority="12" operator="containsText" text="ŹLE">
      <formula>NOT(ISERROR(SEARCH("ŹLE",J8)))</formula>
    </cfRule>
    <cfRule type="containsText" dxfId="49" priority="13" operator="containsText" text="OK">
      <formula>NOT(ISERROR(SEARCH("OK",J8)))</formula>
    </cfRule>
  </conditionalFormatting>
  <conditionalFormatting sqref="J3:K5">
    <cfRule type="containsText" dxfId="48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47" priority="10" operator="containsText" text="OK">
      <formula>NOT(ISERROR(SEARCH("OK",J3)))</formula>
    </cfRule>
  </conditionalFormatting>
  <conditionalFormatting sqref="J11:K14">
    <cfRule type="containsText" dxfId="46" priority="7" operator="containsText" text="OK">
      <formula>NOT(ISERROR(SEARCH("OK",J11)))</formula>
    </cfRule>
    <cfRule type="containsText" dxfId="45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44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43" priority="6" operator="containsText" text="OK">
      <formula>NOT(ISERROR(SEARCH("OK",J15)))</formula>
    </cfRule>
  </conditionalFormatting>
  <conditionalFormatting sqref="J18">
    <cfRule type="containsText" dxfId="42" priority="3" operator="containsText" text="OK">
      <formula>NOT(ISERROR(SEARCH("OK",J18)))</formula>
    </cfRule>
    <cfRule type="containsText" dxfId="41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40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39" priority="2" operator="containsText" text="OK">
      <formula>NOT(ISERROR(SEARCH("OK",J10)))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7"/>
  <sheetViews>
    <sheetView zoomScale="80" zoomScaleNormal="80" workbookViewId="0">
      <selection activeCell="A41" sqref="A41"/>
    </sheetView>
  </sheetViews>
  <sheetFormatPr defaultRowHeight="14.25"/>
  <cols>
    <col min="9" max="9" width="19.625" customWidth="1"/>
    <col min="11" max="11" width="20.125" customWidth="1"/>
  </cols>
  <sheetData>
    <row r="1" spans="1:11" ht="39.950000000000003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39.950000000000003" customHeight="1">
      <c r="A2" s="11" t="s">
        <v>1</v>
      </c>
      <c r="B2" s="78" t="s">
        <v>8</v>
      </c>
      <c r="C2" s="79"/>
      <c r="D2" s="79"/>
      <c r="E2" s="79"/>
      <c r="F2" s="79"/>
      <c r="G2" s="79"/>
      <c r="H2" s="20">
        <v>571</v>
      </c>
      <c r="I2" s="21"/>
      <c r="J2" s="22"/>
      <c r="K2" s="23"/>
    </row>
    <row r="3" spans="1:11" ht="39.950000000000003" customHeight="1">
      <c r="A3" s="5" t="s">
        <v>2</v>
      </c>
      <c r="B3" s="62" t="s">
        <v>3</v>
      </c>
      <c r="C3" s="62"/>
      <c r="D3" s="62"/>
      <c r="E3" s="62"/>
      <c r="F3" s="62"/>
      <c r="G3" s="62"/>
      <c r="H3" s="18">
        <v>286</v>
      </c>
      <c r="I3" s="19"/>
      <c r="J3" s="28" t="str">
        <f>IF(H4+H5=H3,"OK","BŁĄD - Suma kart wydanych oraz tych niewykorzystanych musi być równa liczbie otrzymanych kart do głosowania")</f>
        <v>OK</v>
      </c>
      <c r="K3" s="29"/>
    </row>
    <row r="4" spans="1:11" ht="39.950000000000003" customHeight="1">
      <c r="A4" s="5" t="s">
        <v>4</v>
      </c>
      <c r="B4" s="62" t="s">
        <v>5</v>
      </c>
      <c r="C4" s="62"/>
      <c r="D4" s="62"/>
      <c r="E4" s="62"/>
      <c r="F4" s="62"/>
      <c r="G4" s="62"/>
      <c r="H4" s="18">
        <v>212</v>
      </c>
      <c r="I4" s="19"/>
      <c r="J4" s="30"/>
      <c r="K4" s="31"/>
    </row>
    <row r="5" spans="1:11" ht="39.950000000000003" customHeight="1">
      <c r="A5" s="5" t="s">
        <v>6</v>
      </c>
      <c r="B5" s="62" t="s">
        <v>7</v>
      </c>
      <c r="C5" s="62"/>
      <c r="D5" s="62"/>
      <c r="E5" s="62"/>
      <c r="F5" s="62"/>
      <c r="G5" s="62"/>
      <c r="H5" s="18">
        <v>74</v>
      </c>
      <c r="I5" s="19"/>
      <c r="J5" s="32"/>
      <c r="K5" s="33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39.950000000000003" customHeight="1">
      <c r="A8" s="10" t="s">
        <v>9</v>
      </c>
      <c r="B8" s="66" t="s">
        <v>36</v>
      </c>
      <c r="C8" s="67"/>
      <c r="D8" s="67"/>
      <c r="E8" s="67"/>
      <c r="F8" s="67"/>
      <c r="G8" s="68"/>
      <c r="H8" s="24">
        <v>212</v>
      </c>
      <c r="I8" s="25"/>
      <c r="J8" s="60" t="str">
        <f>IF(H9+H10=H8,"OK","BŁĄD - liczba kart wyjętych z urny musi być równa sumie kart nieważnych oraz ważnych wyjętych z urny")</f>
        <v>OK</v>
      </c>
      <c r="K8" s="61"/>
    </row>
    <row r="9" spans="1:11" ht="39.950000000000003" customHeight="1">
      <c r="A9" s="6" t="s">
        <v>10</v>
      </c>
      <c r="B9" s="36" t="s">
        <v>17</v>
      </c>
      <c r="C9" s="37"/>
      <c r="D9" s="37"/>
      <c r="E9" s="37"/>
      <c r="F9" s="37"/>
      <c r="G9" s="37"/>
      <c r="H9" s="26">
        <v>0</v>
      </c>
      <c r="I9" s="27"/>
      <c r="J9" s="30"/>
      <c r="K9" s="31"/>
    </row>
    <row r="10" spans="1:11" ht="39.950000000000003" customHeight="1">
      <c r="A10" s="6" t="s">
        <v>11</v>
      </c>
      <c r="B10" s="69" t="s">
        <v>18</v>
      </c>
      <c r="C10" s="39"/>
      <c r="D10" s="39"/>
      <c r="E10" s="39"/>
      <c r="F10" s="39"/>
      <c r="G10" s="40"/>
      <c r="H10" s="26">
        <v>212</v>
      </c>
      <c r="I10" s="27"/>
      <c r="J10" s="49" t="str">
        <f>IF(H11+H15=H10,"OK","BŁĄD - Liczba głosów ważnych oraz liczba głosów niewaznych z waznych kart musi być równa liczbie kart ważnych (6+7=5b)")</f>
        <v>OK</v>
      </c>
      <c r="K10" s="50"/>
    </row>
    <row r="11" spans="1:11" ht="39.950000000000003" customHeight="1">
      <c r="A11" s="7" t="s">
        <v>12</v>
      </c>
      <c r="B11" s="37" t="s">
        <v>21</v>
      </c>
      <c r="C11" s="37"/>
      <c r="D11" s="37"/>
      <c r="E11" s="37"/>
      <c r="F11" s="37"/>
      <c r="G11" s="37"/>
      <c r="H11" s="26">
        <v>5</v>
      </c>
      <c r="I11" s="27"/>
      <c r="J11" s="28" t="str">
        <f>IF(H12+H13+H14=H11,"OK","BŁĄD - Suma pola 6a - 6b - 6c musi być równa liczbie głosów nieważnych")</f>
        <v>OK</v>
      </c>
      <c r="K11" s="29"/>
    </row>
    <row r="12" spans="1:11" ht="49.5" customHeight="1">
      <c r="A12" s="6" t="s">
        <v>13</v>
      </c>
      <c r="B12" s="36" t="s">
        <v>19</v>
      </c>
      <c r="C12" s="37"/>
      <c r="D12" s="37"/>
      <c r="E12" s="37"/>
      <c r="F12" s="37"/>
      <c r="G12" s="37"/>
      <c r="H12" s="26">
        <v>1</v>
      </c>
      <c r="I12" s="27"/>
      <c r="J12" s="30"/>
      <c r="K12" s="31"/>
    </row>
    <row r="13" spans="1:11" ht="39.950000000000003" customHeight="1">
      <c r="A13" s="6" t="s">
        <v>14</v>
      </c>
      <c r="B13" s="36" t="s">
        <v>20</v>
      </c>
      <c r="C13" s="37"/>
      <c r="D13" s="37"/>
      <c r="E13" s="37"/>
      <c r="F13" s="37"/>
      <c r="G13" s="37"/>
      <c r="H13" s="26">
        <v>0</v>
      </c>
      <c r="I13" s="27"/>
      <c r="J13" s="30"/>
      <c r="K13" s="31"/>
    </row>
    <row r="14" spans="1:11" ht="39.950000000000003" customHeight="1">
      <c r="A14" s="6" t="s">
        <v>15</v>
      </c>
      <c r="B14" s="36" t="s">
        <v>22</v>
      </c>
      <c r="C14" s="37"/>
      <c r="D14" s="37"/>
      <c r="E14" s="37"/>
      <c r="F14" s="37"/>
      <c r="G14" s="37"/>
      <c r="H14" s="26">
        <v>4</v>
      </c>
      <c r="I14" s="27"/>
      <c r="J14" s="32"/>
      <c r="K14" s="33"/>
    </row>
    <row r="15" spans="1:11" ht="39.950000000000003" customHeight="1">
      <c r="A15" s="7" t="s">
        <v>16</v>
      </c>
      <c r="B15" s="38" t="s">
        <v>34</v>
      </c>
      <c r="C15" s="39"/>
      <c r="D15" s="39"/>
      <c r="E15" s="39"/>
      <c r="F15" s="39"/>
      <c r="G15" s="40"/>
      <c r="H15" s="26">
        <v>207</v>
      </c>
      <c r="I15" s="27"/>
      <c r="J15" s="49" t="str">
        <f>IF(H15+H11=H4,"OK","OSTRZEŻENIE - Suma liczb głosów ważnych oraz nieważnych powinna być równa liczbie kart wydanych do głosowania")</f>
        <v>OK</v>
      </c>
      <c r="K15" s="50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41" t="s">
        <v>23</v>
      </c>
      <c r="B17" s="42"/>
      <c r="C17" s="42"/>
      <c r="D17" s="42"/>
      <c r="E17" s="42"/>
      <c r="F17" s="42"/>
      <c r="G17" s="42"/>
      <c r="H17" s="42"/>
      <c r="I17" s="42"/>
      <c r="J17" s="72"/>
      <c r="K17" s="73"/>
    </row>
    <row r="18" spans="1:11" ht="39.950000000000003" customHeight="1">
      <c r="A18" s="12"/>
      <c r="B18" s="44" t="s">
        <v>32</v>
      </c>
      <c r="C18" s="44"/>
      <c r="D18" s="44"/>
      <c r="E18" s="44"/>
      <c r="F18" s="44"/>
      <c r="G18" s="44"/>
      <c r="H18" s="53"/>
      <c r="I18" s="54"/>
      <c r="J18" s="74"/>
      <c r="K18" s="74"/>
    </row>
    <row r="19" spans="1:11" ht="39.950000000000003" customHeight="1">
      <c r="A19" s="8">
        <v>1</v>
      </c>
      <c r="B19" s="70" t="s">
        <v>166</v>
      </c>
      <c r="C19" s="70"/>
      <c r="D19" s="70"/>
      <c r="E19" s="70"/>
      <c r="F19" s="70"/>
      <c r="G19" s="70"/>
      <c r="H19" s="18">
        <v>46</v>
      </c>
      <c r="I19" s="19"/>
      <c r="J19" s="74"/>
      <c r="K19" s="74"/>
    </row>
    <row r="20" spans="1:11" ht="39.950000000000003" customHeight="1">
      <c r="A20" s="8">
        <v>2</v>
      </c>
      <c r="B20" s="70" t="s">
        <v>167</v>
      </c>
      <c r="C20" s="70"/>
      <c r="D20" s="70"/>
      <c r="E20" s="70"/>
      <c r="F20" s="70"/>
      <c r="G20" s="70"/>
      <c r="H20" s="18">
        <v>85</v>
      </c>
      <c r="I20" s="19"/>
      <c r="J20" s="74"/>
      <c r="K20" s="74"/>
    </row>
    <row r="21" spans="1:11" ht="39.950000000000003" customHeight="1">
      <c r="A21" s="8">
        <v>3</v>
      </c>
      <c r="B21" s="70" t="s">
        <v>168</v>
      </c>
      <c r="C21" s="70"/>
      <c r="D21" s="70"/>
      <c r="E21" s="70"/>
      <c r="F21" s="70"/>
      <c r="G21" s="70"/>
      <c r="H21" s="18">
        <v>64</v>
      </c>
      <c r="I21" s="19"/>
      <c r="J21" s="74"/>
      <c r="K21" s="74"/>
    </row>
    <row r="22" spans="1:11" ht="39.950000000000003" customHeight="1">
      <c r="A22" s="8">
        <v>4</v>
      </c>
      <c r="B22" s="70" t="s">
        <v>169</v>
      </c>
      <c r="C22" s="70"/>
      <c r="D22" s="70"/>
      <c r="E22" s="70"/>
      <c r="F22" s="70"/>
      <c r="G22" s="70"/>
      <c r="H22" s="18">
        <v>107</v>
      </c>
      <c r="I22" s="19"/>
      <c r="J22" s="74"/>
      <c r="K22" s="74"/>
    </row>
    <row r="23" spans="1:11" ht="39.950000000000003" customHeight="1">
      <c r="A23" s="8">
        <v>5</v>
      </c>
      <c r="B23" s="70" t="s">
        <v>170</v>
      </c>
      <c r="C23" s="70"/>
      <c r="D23" s="70"/>
      <c r="E23" s="70"/>
      <c r="F23" s="70"/>
      <c r="G23" s="70"/>
      <c r="H23" s="18">
        <v>102</v>
      </c>
      <c r="I23" s="19"/>
      <c r="J23" s="74"/>
      <c r="K23" s="74"/>
    </row>
    <row r="24" spans="1:11" ht="39.950000000000003" customHeight="1">
      <c r="A24" s="8">
        <v>6</v>
      </c>
      <c r="B24" s="70" t="s">
        <v>171</v>
      </c>
      <c r="C24" s="70"/>
      <c r="D24" s="70"/>
      <c r="E24" s="70"/>
      <c r="F24" s="70"/>
      <c r="G24" s="70"/>
      <c r="H24" s="18">
        <v>126</v>
      </c>
      <c r="I24" s="19"/>
      <c r="J24" s="74"/>
      <c r="K24" s="74"/>
    </row>
    <row r="25" spans="1:11" ht="39.950000000000003" customHeight="1">
      <c r="A25" s="8">
        <v>7</v>
      </c>
      <c r="B25" s="70" t="s">
        <v>172</v>
      </c>
      <c r="C25" s="70"/>
      <c r="D25" s="70"/>
      <c r="E25" s="70"/>
      <c r="F25" s="70"/>
      <c r="G25" s="70"/>
      <c r="H25" s="18">
        <v>98</v>
      </c>
      <c r="I25" s="19"/>
      <c r="J25" s="74"/>
      <c r="K25" s="74"/>
    </row>
    <row r="26" spans="1:11" ht="39.950000000000003" customHeight="1">
      <c r="A26" s="8">
        <v>8</v>
      </c>
      <c r="B26" s="70" t="s">
        <v>173</v>
      </c>
      <c r="C26" s="70"/>
      <c r="D26" s="70"/>
      <c r="E26" s="70"/>
      <c r="F26" s="70"/>
      <c r="G26" s="70"/>
      <c r="H26" s="18">
        <v>57</v>
      </c>
      <c r="I26" s="19"/>
      <c r="J26" s="74"/>
      <c r="K26" s="74"/>
    </row>
    <row r="27" spans="1:11" ht="39.950000000000003" customHeight="1">
      <c r="A27" s="8">
        <v>9</v>
      </c>
      <c r="B27" s="70" t="s">
        <v>174</v>
      </c>
      <c r="C27" s="70"/>
      <c r="D27" s="70"/>
      <c r="E27" s="70"/>
      <c r="F27" s="70"/>
      <c r="G27" s="70"/>
      <c r="H27" s="18">
        <v>103</v>
      </c>
      <c r="I27" s="19"/>
      <c r="J27" s="74"/>
      <c r="K27" s="74"/>
    </row>
  </sheetData>
  <mergeCells count="54"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A7:K7"/>
    <mergeCell ref="B8:G8"/>
    <mergeCell ref="H8:I8"/>
    <mergeCell ref="J8:K9"/>
    <mergeCell ref="B9:G9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H15:I15"/>
    <mergeCell ref="J15:K15"/>
    <mergeCell ref="B20:G20"/>
    <mergeCell ref="H20:I20"/>
    <mergeCell ref="B21:G21"/>
    <mergeCell ref="H21:I21"/>
    <mergeCell ref="B22:G22"/>
    <mergeCell ref="J18:K27"/>
    <mergeCell ref="B26:G26"/>
    <mergeCell ref="H26:I26"/>
    <mergeCell ref="B27:G27"/>
    <mergeCell ref="H27:I27"/>
    <mergeCell ref="H22:I22"/>
    <mergeCell ref="B23:G23"/>
    <mergeCell ref="H23:I23"/>
    <mergeCell ref="B24:G24"/>
    <mergeCell ref="H24:I24"/>
    <mergeCell ref="B25:G25"/>
    <mergeCell ref="H25:I25"/>
    <mergeCell ref="B18:G18"/>
    <mergeCell ref="H18:I18"/>
    <mergeCell ref="B19:G19"/>
    <mergeCell ref="H19:I19"/>
  </mergeCells>
  <conditionalFormatting sqref="J8">
    <cfRule type="containsText" dxfId="38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37" priority="12" operator="containsText" text="ŹLE">
      <formula>NOT(ISERROR(SEARCH("ŹLE",J8)))</formula>
    </cfRule>
    <cfRule type="containsText" dxfId="36" priority="13" operator="containsText" text="OK">
      <formula>NOT(ISERROR(SEARCH("OK",J8)))</formula>
    </cfRule>
  </conditionalFormatting>
  <conditionalFormatting sqref="J3:K5">
    <cfRule type="containsText" dxfId="35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34" priority="10" operator="containsText" text="OK">
      <formula>NOT(ISERROR(SEARCH("OK",J3)))</formula>
    </cfRule>
  </conditionalFormatting>
  <conditionalFormatting sqref="J11:K14">
    <cfRule type="containsText" dxfId="33" priority="7" operator="containsText" text="OK">
      <formula>NOT(ISERROR(SEARCH("OK",J11)))</formula>
    </cfRule>
    <cfRule type="containsText" dxfId="32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31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30" priority="6" operator="containsText" text="OK">
      <formula>NOT(ISERROR(SEARCH("OK",J15)))</formula>
    </cfRule>
  </conditionalFormatting>
  <conditionalFormatting sqref="J18">
    <cfRule type="containsText" dxfId="29" priority="3" operator="containsText" text="OK">
      <formula>NOT(ISERROR(SEARCH("OK",J18)))</formula>
    </cfRule>
    <cfRule type="containsText" dxfId="28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27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26" priority="2" operator="containsText" text="OK">
      <formula>NOT(ISERROR(SEARCH("OK",J10)))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40"/>
  <sheetViews>
    <sheetView topLeftCell="A8" zoomScale="80" zoomScaleNormal="80" workbookViewId="0">
      <selection activeCell="A41" sqref="A41"/>
    </sheetView>
  </sheetViews>
  <sheetFormatPr defaultRowHeight="14.25"/>
  <cols>
    <col min="7" max="7" width="16" customWidth="1"/>
    <col min="9" max="9" width="14.625" customWidth="1"/>
    <col min="11" max="11" width="15.875" customWidth="1"/>
  </cols>
  <sheetData>
    <row r="1" spans="1:12" ht="39.950000000000003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2" ht="39.950000000000003" customHeight="1">
      <c r="A2" s="11" t="s">
        <v>1</v>
      </c>
      <c r="B2" s="78" t="s">
        <v>8</v>
      </c>
      <c r="C2" s="79"/>
      <c r="D2" s="79"/>
      <c r="E2" s="79"/>
      <c r="F2" s="79"/>
      <c r="G2" s="79"/>
      <c r="H2" s="20">
        <v>1832</v>
      </c>
      <c r="I2" s="21"/>
      <c r="J2" s="22"/>
      <c r="K2" s="23"/>
      <c r="L2">
        <f>Zabierzów2!H2+Zabierzów!H2</f>
        <v>4429</v>
      </c>
    </row>
    <row r="3" spans="1:12" ht="39.950000000000003" customHeight="1">
      <c r="A3" s="5" t="s">
        <v>2</v>
      </c>
      <c r="B3" s="62" t="s">
        <v>3</v>
      </c>
      <c r="C3" s="62"/>
      <c r="D3" s="62"/>
      <c r="E3" s="62"/>
      <c r="F3" s="62"/>
      <c r="G3" s="62"/>
      <c r="H3" s="18">
        <v>885</v>
      </c>
      <c r="I3" s="19"/>
      <c r="J3" s="28" t="str">
        <f>IF(H4+H5=H3,"OK","BŁĄD - Suma kart wydanych oraz tych niewykorzystanych musi być równa liczbie otrzymanych kart do głosowania")</f>
        <v>OK</v>
      </c>
      <c r="K3" s="29"/>
      <c r="L3">
        <f>Zabierzów2!H3+Zabierzów!H3</f>
        <v>2213</v>
      </c>
    </row>
    <row r="4" spans="1:12" ht="39.950000000000003" customHeight="1">
      <c r="A4" s="5" t="s">
        <v>4</v>
      </c>
      <c r="B4" s="62" t="s">
        <v>5</v>
      </c>
      <c r="C4" s="62"/>
      <c r="D4" s="62"/>
      <c r="E4" s="62"/>
      <c r="F4" s="62"/>
      <c r="G4" s="62"/>
      <c r="H4" s="18">
        <v>275</v>
      </c>
      <c r="I4" s="19"/>
      <c r="J4" s="30"/>
      <c r="K4" s="31"/>
      <c r="L4">
        <f>Zabierzów2!H4+Zabierzów!H4</f>
        <v>580</v>
      </c>
    </row>
    <row r="5" spans="1:12" ht="39.950000000000003" customHeight="1">
      <c r="A5" s="5" t="s">
        <v>6</v>
      </c>
      <c r="B5" s="62" t="s">
        <v>7</v>
      </c>
      <c r="C5" s="62"/>
      <c r="D5" s="62"/>
      <c r="E5" s="62"/>
      <c r="F5" s="62"/>
      <c r="G5" s="62"/>
      <c r="H5" s="18">
        <v>610</v>
      </c>
      <c r="I5" s="19"/>
      <c r="J5" s="32"/>
      <c r="K5" s="33"/>
      <c r="L5">
        <f>Zabierzów2!H5+Zabierzów!H5</f>
        <v>1633</v>
      </c>
    </row>
    <row r="6" spans="1:12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2" ht="39.950000000000003" customHeight="1" thickBot="1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2" ht="39.950000000000003" customHeight="1">
      <c r="A8" s="10" t="s">
        <v>9</v>
      </c>
      <c r="B8" s="66" t="s">
        <v>36</v>
      </c>
      <c r="C8" s="67"/>
      <c r="D8" s="67"/>
      <c r="E8" s="67"/>
      <c r="F8" s="67"/>
      <c r="G8" s="68"/>
      <c r="H8" s="76">
        <v>275</v>
      </c>
      <c r="I8" s="77"/>
      <c r="J8" s="94" t="str">
        <f>IF(H9+H10=H8,"OK","BŁĄD - liczba kart wyjętych z urny musi być równa sumie kart nieważnych oraz ważnych wyjętych z urny")</f>
        <v>OK</v>
      </c>
      <c r="K8" s="95"/>
      <c r="L8" s="16">
        <f>H8+Zabierzów2!H8</f>
        <v>580</v>
      </c>
    </row>
    <row r="9" spans="1:12" ht="39.950000000000003" customHeight="1">
      <c r="A9" s="6" t="s">
        <v>10</v>
      </c>
      <c r="B9" s="36" t="s">
        <v>17</v>
      </c>
      <c r="C9" s="37"/>
      <c r="D9" s="37"/>
      <c r="E9" s="37"/>
      <c r="F9" s="37"/>
      <c r="G9" s="37"/>
      <c r="H9" s="26">
        <v>0</v>
      </c>
      <c r="I9" s="27"/>
      <c r="J9" s="96"/>
      <c r="K9" s="97"/>
      <c r="L9" s="16">
        <f>H9+Zabierzów2!H9</f>
        <v>0</v>
      </c>
    </row>
    <row r="10" spans="1:12" ht="39.950000000000003" customHeight="1">
      <c r="A10" s="6" t="s">
        <v>11</v>
      </c>
      <c r="B10" s="69" t="s">
        <v>18</v>
      </c>
      <c r="C10" s="39"/>
      <c r="D10" s="39"/>
      <c r="E10" s="39"/>
      <c r="F10" s="39"/>
      <c r="G10" s="40"/>
      <c r="H10" s="26">
        <v>275</v>
      </c>
      <c r="I10" s="27"/>
      <c r="J10" s="92" t="str">
        <f>IF(H11+H15=H10,"OK","BŁĄD - Liczba głosów ważnych oraz liczba głosów niewaznych z waznych kart musi być równa liczbie kart ważnych (6+7=5b)")</f>
        <v>OK</v>
      </c>
      <c r="K10" s="93"/>
      <c r="L10" s="16">
        <f>H10+Zabierzów2!H10</f>
        <v>580</v>
      </c>
    </row>
    <row r="11" spans="1:12" ht="39.950000000000003" customHeight="1">
      <c r="A11" s="7" t="s">
        <v>12</v>
      </c>
      <c r="B11" s="37" t="s">
        <v>21</v>
      </c>
      <c r="C11" s="37"/>
      <c r="D11" s="37"/>
      <c r="E11" s="37"/>
      <c r="F11" s="37"/>
      <c r="G11" s="37"/>
      <c r="H11" s="26">
        <v>3</v>
      </c>
      <c r="I11" s="27"/>
      <c r="J11" s="28" t="str">
        <f>IF(H12+H13+H14=H11,"OK","BŁĄD - Suma pola 6a - 6b - 6c musi być równa liczbie głosów nieważnych")</f>
        <v>OK</v>
      </c>
      <c r="K11" s="29"/>
      <c r="L11" s="16">
        <f>H11+Zabierzów2!H11</f>
        <v>5</v>
      </c>
    </row>
    <row r="12" spans="1:12" ht="48.75" customHeight="1">
      <c r="A12" s="6" t="s">
        <v>13</v>
      </c>
      <c r="B12" s="36" t="s">
        <v>19</v>
      </c>
      <c r="C12" s="37"/>
      <c r="D12" s="37"/>
      <c r="E12" s="37"/>
      <c r="F12" s="37"/>
      <c r="G12" s="37"/>
      <c r="H12" s="26">
        <v>1</v>
      </c>
      <c r="I12" s="27"/>
      <c r="J12" s="30"/>
      <c r="K12" s="31"/>
      <c r="L12" s="16">
        <f>H12+Zabierzów2!H12</f>
        <v>2</v>
      </c>
    </row>
    <row r="13" spans="1:12" ht="39.950000000000003" customHeight="1">
      <c r="A13" s="6" t="s">
        <v>14</v>
      </c>
      <c r="B13" s="36" t="s">
        <v>20</v>
      </c>
      <c r="C13" s="37"/>
      <c r="D13" s="37"/>
      <c r="E13" s="37"/>
      <c r="F13" s="37"/>
      <c r="G13" s="37"/>
      <c r="H13" s="26">
        <v>0</v>
      </c>
      <c r="I13" s="27"/>
      <c r="J13" s="30"/>
      <c r="K13" s="31"/>
      <c r="L13" s="16">
        <f>H13+Zabierzów2!H13</f>
        <v>0</v>
      </c>
    </row>
    <row r="14" spans="1:12" ht="39.950000000000003" customHeight="1">
      <c r="A14" s="6" t="s">
        <v>15</v>
      </c>
      <c r="B14" s="36" t="s">
        <v>22</v>
      </c>
      <c r="C14" s="37"/>
      <c r="D14" s="37"/>
      <c r="E14" s="37"/>
      <c r="F14" s="37"/>
      <c r="G14" s="37"/>
      <c r="H14" s="26">
        <v>2</v>
      </c>
      <c r="I14" s="27"/>
      <c r="J14" s="32"/>
      <c r="K14" s="33"/>
      <c r="L14" s="16">
        <f>H14+Zabierzów2!H14</f>
        <v>3</v>
      </c>
    </row>
    <row r="15" spans="1:12" ht="39.950000000000003" customHeight="1">
      <c r="A15" s="7" t="s">
        <v>16</v>
      </c>
      <c r="B15" s="38" t="s">
        <v>34</v>
      </c>
      <c r="C15" s="39"/>
      <c r="D15" s="39"/>
      <c r="E15" s="39"/>
      <c r="F15" s="39"/>
      <c r="G15" s="40"/>
      <c r="H15" s="26">
        <v>272</v>
      </c>
      <c r="I15" s="27"/>
      <c r="J15" s="49" t="str">
        <f>IF(H15+H11=H4,"OK","OSTRZEŻENIE - Suma liczb głosów ważnych oraz nieważnych powinna być równa liczbie kart wydanych do głosowania")</f>
        <v>OK</v>
      </c>
      <c r="K15" s="50"/>
      <c r="L15" s="16">
        <f>H15+Zabierzów2!H15</f>
        <v>575</v>
      </c>
    </row>
    <row r="16" spans="1:12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41" t="s">
        <v>23</v>
      </c>
      <c r="B17" s="42"/>
      <c r="C17" s="42"/>
      <c r="D17" s="42"/>
      <c r="E17" s="42"/>
      <c r="F17" s="42"/>
      <c r="G17" s="42"/>
      <c r="H17" s="42"/>
      <c r="I17" s="42"/>
      <c r="J17" s="72"/>
      <c r="K17" s="73"/>
    </row>
    <row r="18" spans="1:11" ht="39.950000000000003" customHeight="1">
      <c r="A18" s="12"/>
      <c r="B18" s="44" t="s">
        <v>32</v>
      </c>
      <c r="C18" s="44"/>
      <c r="D18" s="44"/>
      <c r="E18" s="44"/>
      <c r="F18" s="44"/>
      <c r="G18" s="44"/>
      <c r="H18" s="53"/>
      <c r="I18" s="54"/>
      <c r="J18" s="74"/>
      <c r="K18" s="74"/>
    </row>
    <row r="19" spans="1:11" ht="39.950000000000003" customHeight="1">
      <c r="A19" s="8">
        <v>1</v>
      </c>
      <c r="B19" s="70" t="s">
        <v>175</v>
      </c>
      <c r="C19" s="70"/>
      <c r="D19" s="70"/>
      <c r="E19" s="70"/>
      <c r="F19" s="70"/>
      <c r="G19" s="70"/>
      <c r="H19" s="18">
        <v>103</v>
      </c>
      <c r="I19" s="19"/>
      <c r="J19" s="74"/>
      <c r="K19" s="74"/>
    </row>
    <row r="20" spans="1:11" ht="39.950000000000003" customHeight="1">
      <c r="A20" s="8">
        <v>2</v>
      </c>
      <c r="B20" s="70" t="s">
        <v>176</v>
      </c>
      <c r="C20" s="70"/>
      <c r="D20" s="70"/>
      <c r="E20" s="70"/>
      <c r="F20" s="70"/>
      <c r="G20" s="70"/>
      <c r="H20" s="18">
        <v>60</v>
      </c>
      <c r="I20" s="19"/>
      <c r="J20" s="74"/>
      <c r="K20" s="74"/>
    </row>
    <row r="21" spans="1:11" ht="39.950000000000003" customHeight="1">
      <c r="A21" s="8">
        <v>3</v>
      </c>
      <c r="B21" s="70" t="s">
        <v>177</v>
      </c>
      <c r="C21" s="70"/>
      <c r="D21" s="70"/>
      <c r="E21" s="70"/>
      <c r="F21" s="70"/>
      <c r="G21" s="70"/>
      <c r="H21" s="18">
        <v>99</v>
      </c>
      <c r="I21" s="19"/>
      <c r="J21" s="74"/>
      <c r="K21" s="74"/>
    </row>
    <row r="22" spans="1:11" ht="39.950000000000003" customHeight="1">
      <c r="A22" s="8">
        <v>4</v>
      </c>
      <c r="B22" s="70" t="s">
        <v>178</v>
      </c>
      <c r="C22" s="70"/>
      <c r="D22" s="70"/>
      <c r="E22" s="70"/>
      <c r="F22" s="70"/>
      <c r="G22" s="70"/>
      <c r="H22" s="18">
        <v>82</v>
      </c>
      <c r="I22" s="19"/>
      <c r="J22" s="74"/>
      <c r="K22" s="74"/>
    </row>
    <row r="23" spans="1:11" ht="39.950000000000003" customHeight="1">
      <c r="A23" s="8">
        <v>5</v>
      </c>
      <c r="B23" s="70" t="s">
        <v>179</v>
      </c>
      <c r="C23" s="70"/>
      <c r="D23" s="70"/>
      <c r="E23" s="70"/>
      <c r="F23" s="70"/>
      <c r="G23" s="70"/>
      <c r="H23" s="18">
        <v>85</v>
      </c>
      <c r="I23" s="19"/>
      <c r="J23" s="74"/>
      <c r="K23" s="74"/>
    </row>
    <row r="24" spans="1:11" ht="39.950000000000003" customHeight="1">
      <c r="A24" s="8">
        <v>6</v>
      </c>
      <c r="B24" s="70" t="s">
        <v>180</v>
      </c>
      <c r="C24" s="70"/>
      <c r="D24" s="70"/>
      <c r="E24" s="70"/>
      <c r="F24" s="70"/>
      <c r="G24" s="70"/>
      <c r="H24" s="18">
        <v>49</v>
      </c>
      <c r="I24" s="19"/>
      <c r="J24" s="74"/>
      <c r="K24" s="74"/>
    </row>
    <row r="25" spans="1:11" ht="39.950000000000003" customHeight="1">
      <c r="A25" s="8">
        <v>7</v>
      </c>
      <c r="B25" s="70" t="s">
        <v>181</v>
      </c>
      <c r="C25" s="70"/>
      <c r="D25" s="70"/>
      <c r="E25" s="70"/>
      <c r="F25" s="70"/>
      <c r="G25" s="70"/>
      <c r="H25" s="18">
        <v>123</v>
      </c>
      <c r="I25" s="19"/>
      <c r="J25" s="74"/>
      <c r="K25" s="74"/>
    </row>
    <row r="26" spans="1:11" ht="39.950000000000003" customHeight="1">
      <c r="A26" s="8">
        <v>8</v>
      </c>
      <c r="B26" s="70" t="s">
        <v>182</v>
      </c>
      <c r="C26" s="70"/>
      <c r="D26" s="70"/>
      <c r="E26" s="70"/>
      <c r="F26" s="70"/>
      <c r="G26" s="70"/>
      <c r="H26" s="18">
        <v>84</v>
      </c>
      <c r="I26" s="19"/>
      <c r="J26" s="74"/>
      <c r="K26" s="74"/>
    </row>
    <row r="27" spans="1:11" ht="39.950000000000003" customHeight="1">
      <c r="A27" s="8">
        <v>9</v>
      </c>
      <c r="B27" s="70" t="s">
        <v>183</v>
      </c>
      <c r="C27" s="70"/>
      <c r="D27" s="70"/>
      <c r="E27" s="70"/>
      <c r="F27" s="70"/>
      <c r="G27" s="70"/>
      <c r="H27" s="18">
        <v>43</v>
      </c>
      <c r="I27" s="19"/>
      <c r="J27" s="74"/>
      <c r="K27" s="74"/>
    </row>
    <row r="28" spans="1:11" ht="39.950000000000003" customHeight="1">
      <c r="A28" s="8">
        <v>10</v>
      </c>
      <c r="B28" s="70" t="s">
        <v>184</v>
      </c>
      <c r="C28" s="70"/>
      <c r="D28" s="70"/>
      <c r="E28" s="70"/>
      <c r="F28" s="70"/>
      <c r="G28" s="70"/>
      <c r="H28" s="18">
        <v>47</v>
      </c>
      <c r="I28" s="19"/>
      <c r="J28" s="74"/>
      <c r="K28" s="74"/>
    </row>
    <row r="29" spans="1:11" ht="39.950000000000003" customHeight="1">
      <c r="A29" s="8">
        <v>11</v>
      </c>
      <c r="B29" s="70" t="s">
        <v>185</v>
      </c>
      <c r="C29" s="70"/>
      <c r="D29" s="70"/>
      <c r="E29" s="70"/>
      <c r="F29" s="70"/>
      <c r="G29" s="70"/>
      <c r="H29" s="18">
        <v>58</v>
      </c>
      <c r="I29" s="19"/>
      <c r="J29" s="74"/>
      <c r="K29" s="74"/>
    </row>
    <row r="30" spans="1:11" ht="39.950000000000003" customHeight="1">
      <c r="A30" s="8">
        <v>12</v>
      </c>
      <c r="B30" s="70" t="s">
        <v>186</v>
      </c>
      <c r="C30" s="70"/>
      <c r="D30" s="70"/>
      <c r="E30" s="70"/>
      <c r="F30" s="70"/>
      <c r="G30" s="70"/>
      <c r="H30" s="18">
        <v>89</v>
      </c>
      <c r="I30" s="19"/>
      <c r="J30" s="74"/>
      <c r="K30" s="74"/>
    </row>
    <row r="31" spans="1:11" ht="39.950000000000003" customHeight="1">
      <c r="A31" s="8">
        <v>13</v>
      </c>
      <c r="B31" s="70" t="s">
        <v>187</v>
      </c>
      <c r="C31" s="70"/>
      <c r="D31" s="70"/>
      <c r="E31" s="70"/>
      <c r="F31" s="70"/>
      <c r="G31" s="70"/>
      <c r="H31" s="18">
        <v>63</v>
      </c>
      <c r="I31" s="19"/>
      <c r="J31" s="74"/>
      <c r="K31" s="74"/>
    </row>
    <row r="32" spans="1:11" ht="39.950000000000003" customHeight="1">
      <c r="A32" s="8">
        <v>14</v>
      </c>
      <c r="B32" s="70" t="s">
        <v>188</v>
      </c>
      <c r="C32" s="70"/>
      <c r="D32" s="70"/>
      <c r="E32" s="70"/>
      <c r="F32" s="70"/>
      <c r="G32" s="70"/>
      <c r="H32" s="71">
        <v>53</v>
      </c>
      <c r="I32" s="71"/>
      <c r="J32" s="74"/>
      <c r="K32" s="74"/>
    </row>
    <row r="33" spans="1:11" ht="39.950000000000003" customHeight="1">
      <c r="A33" s="8">
        <v>15</v>
      </c>
      <c r="B33" s="70" t="s">
        <v>189</v>
      </c>
      <c r="C33" s="70"/>
      <c r="D33" s="70"/>
      <c r="E33" s="70"/>
      <c r="F33" s="70"/>
      <c r="G33" s="70"/>
      <c r="H33" s="71">
        <v>21</v>
      </c>
      <c r="I33" s="71"/>
      <c r="J33" s="74"/>
      <c r="K33" s="74"/>
    </row>
    <row r="34" spans="1:11" ht="39.950000000000003" customHeight="1">
      <c r="A34" s="8">
        <v>16</v>
      </c>
      <c r="B34" s="70" t="s">
        <v>190</v>
      </c>
      <c r="C34" s="70"/>
      <c r="D34" s="70"/>
      <c r="E34" s="70"/>
      <c r="F34" s="70"/>
      <c r="G34" s="70"/>
      <c r="H34" s="71">
        <v>44</v>
      </c>
      <c r="I34" s="71"/>
      <c r="J34" s="74"/>
      <c r="K34" s="74"/>
    </row>
    <row r="35" spans="1:11" ht="39.950000000000003" customHeight="1">
      <c r="A35" s="8">
        <v>17</v>
      </c>
      <c r="B35" s="70" t="s">
        <v>191</v>
      </c>
      <c r="C35" s="70"/>
      <c r="D35" s="70"/>
      <c r="E35" s="70"/>
      <c r="F35" s="70"/>
      <c r="G35" s="70"/>
      <c r="H35" s="71">
        <v>111</v>
      </c>
      <c r="I35" s="71"/>
      <c r="J35" s="74"/>
      <c r="K35" s="74"/>
    </row>
    <row r="36" spans="1:11" ht="39.950000000000003" customHeight="1">
      <c r="A36" s="8">
        <v>18</v>
      </c>
      <c r="B36" s="70" t="s">
        <v>192</v>
      </c>
      <c r="C36" s="70"/>
      <c r="D36" s="70"/>
      <c r="E36" s="70"/>
      <c r="F36" s="70"/>
      <c r="G36" s="70"/>
      <c r="H36" s="71">
        <v>53</v>
      </c>
      <c r="I36" s="71"/>
      <c r="J36" s="74"/>
      <c r="K36" s="74"/>
    </row>
    <row r="37" spans="1:11" ht="39.950000000000003" customHeight="1">
      <c r="A37" s="8">
        <v>19</v>
      </c>
      <c r="B37" s="88" t="s">
        <v>193</v>
      </c>
      <c r="C37" s="89"/>
      <c r="D37" s="89"/>
      <c r="E37" s="89"/>
      <c r="F37" s="89"/>
      <c r="G37" s="90"/>
      <c r="H37" s="18">
        <v>39</v>
      </c>
      <c r="I37" s="91"/>
      <c r="J37" s="74"/>
      <c r="K37" s="74"/>
    </row>
    <row r="38" spans="1:11" ht="39.950000000000003" customHeight="1">
      <c r="A38" s="8">
        <v>20</v>
      </c>
      <c r="B38" s="88" t="s">
        <v>208</v>
      </c>
      <c r="C38" s="89"/>
      <c r="D38" s="89"/>
      <c r="E38" s="89"/>
      <c r="F38" s="89"/>
      <c r="G38" s="90"/>
      <c r="H38" s="18">
        <v>94</v>
      </c>
      <c r="I38" s="91"/>
      <c r="J38" s="13"/>
      <c r="K38" s="13"/>
    </row>
    <row r="39" spans="1:11">
      <c r="A39" s="8">
        <v>21</v>
      </c>
      <c r="B39" s="88" t="s">
        <v>206</v>
      </c>
      <c r="C39" s="89"/>
      <c r="D39" s="89"/>
      <c r="E39" s="89"/>
      <c r="F39" s="89"/>
      <c r="G39" s="90"/>
      <c r="H39" s="18">
        <v>125</v>
      </c>
      <c r="I39" s="91"/>
    </row>
    <row r="40" spans="1:11">
      <c r="A40" s="8">
        <v>22</v>
      </c>
      <c r="B40" s="88" t="s">
        <v>207</v>
      </c>
      <c r="C40" s="89"/>
      <c r="D40" s="89"/>
      <c r="E40" s="89"/>
      <c r="F40" s="89"/>
      <c r="G40" s="90"/>
      <c r="H40" s="18">
        <v>56</v>
      </c>
      <c r="I40" s="91"/>
    </row>
  </sheetData>
  <mergeCells count="80"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A7:K7"/>
    <mergeCell ref="B8:G8"/>
    <mergeCell ref="H8:I8"/>
    <mergeCell ref="J8:K9"/>
    <mergeCell ref="B9:G9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H15:I15"/>
    <mergeCell ref="J15:K15"/>
    <mergeCell ref="B25:G25"/>
    <mergeCell ref="H25:I25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J18:K37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B39:G39"/>
    <mergeCell ref="H39:I39"/>
    <mergeCell ref="B40:G40"/>
    <mergeCell ref="H40:I40"/>
    <mergeCell ref="B38:G38"/>
    <mergeCell ref="H38:I38"/>
  </mergeCells>
  <conditionalFormatting sqref="J8">
    <cfRule type="containsText" dxfId="25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24" priority="12" operator="containsText" text="ŹLE">
      <formula>NOT(ISERROR(SEARCH("ŹLE",J8)))</formula>
    </cfRule>
    <cfRule type="containsText" dxfId="23" priority="13" operator="containsText" text="OK">
      <formula>NOT(ISERROR(SEARCH("OK",J8)))</formula>
    </cfRule>
  </conditionalFormatting>
  <conditionalFormatting sqref="J3:K5">
    <cfRule type="containsText" dxfId="22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21" priority="10" operator="containsText" text="OK">
      <formula>NOT(ISERROR(SEARCH("OK",J3)))</formula>
    </cfRule>
  </conditionalFormatting>
  <conditionalFormatting sqref="J11:K14">
    <cfRule type="containsText" dxfId="20" priority="7" operator="containsText" text="OK">
      <formula>NOT(ISERROR(SEARCH("OK",J11)))</formula>
    </cfRule>
    <cfRule type="containsText" dxfId="19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18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17" priority="6" operator="containsText" text="OK">
      <formula>NOT(ISERROR(SEARCH("OK",J15)))</formula>
    </cfRule>
  </conditionalFormatting>
  <conditionalFormatting sqref="J18">
    <cfRule type="containsText" dxfId="16" priority="3" operator="containsText" text="OK">
      <formula>NOT(ISERROR(SEARCH("OK",J18)))</formula>
    </cfRule>
    <cfRule type="containsText" dxfId="15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14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13" priority="2" operator="containsText" text="OK">
      <formula>NOT(ISERROR(SEARCH("OK",J10)))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40"/>
  <sheetViews>
    <sheetView zoomScale="80" zoomScaleNormal="80" workbookViewId="0">
      <selection activeCell="A41" sqref="A41"/>
    </sheetView>
  </sheetViews>
  <sheetFormatPr defaultRowHeight="14.25"/>
  <cols>
    <col min="7" max="7" width="16" customWidth="1"/>
    <col min="9" max="9" width="14.625" customWidth="1"/>
    <col min="11" max="11" width="15.875" customWidth="1"/>
  </cols>
  <sheetData>
    <row r="1" spans="1:11" ht="39.950000000000003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39.950000000000003" customHeight="1">
      <c r="A2" s="11" t="s">
        <v>1</v>
      </c>
      <c r="B2" s="78" t="s">
        <v>8</v>
      </c>
      <c r="C2" s="79"/>
      <c r="D2" s="79"/>
      <c r="E2" s="79"/>
      <c r="F2" s="79"/>
      <c r="G2" s="79"/>
      <c r="H2" s="20">
        <v>2597</v>
      </c>
      <c r="I2" s="21"/>
      <c r="J2" s="22"/>
      <c r="K2" s="23"/>
    </row>
    <row r="3" spans="1:11" ht="39.950000000000003" customHeight="1">
      <c r="A3" s="5" t="s">
        <v>2</v>
      </c>
      <c r="B3" s="62" t="s">
        <v>3</v>
      </c>
      <c r="C3" s="62"/>
      <c r="D3" s="62"/>
      <c r="E3" s="62"/>
      <c r="F3" s="62"/>
      <c r="G3" s="62"/>
      <c r="H3" s="18">
        <v>1328</v>
      </c>
      <c r="I3" s="19"/>
      <c r="J3" s="28" t="str">
        <f>IF(H4+H5=H3,"OK","BŁĄD - Suma kart wydanych oraz tych niewykorzystanych musi być równa liczbie otrzymanych kart do głosowania")</f>
        <v>OK</v>
      </c>
      <c r="K3" s="29"/>
    </row>
    <row r="4" spans="1:11" ht="39.950000000000003" customHeight="1">
      <c r="A4" s="5" t="s">
        <v>4</v>
      </c>
      <c r="B4" s="62" t="s">
        <v>5</v>
      </c>
      <c r="C4" s="62"/>
      <c r="D4" s="62"/>
      <c r="E4" s="62"/>
      <c r="F4" s="62"/>
      <c r="G4" s="62"/>
      <c r="H4" s="18">
        <v>305</v>
      </c>
      <c r="I4" s="19"/>
      <c r="J4" s="30"/>
      <c r="K4" s="31"/>
    </row>
    <row r="5" spans="1:11" ht="39.950000000000003" customHeight="1">
      <c r="A5" s="5" t="s">
        <v>6</v>
      </c>
      <c r="B5" s="62" t="s">
        <v>7</v>
      </c>
      <c r="C5" s="62"/>
      <c r="D5" s="62"/>
      <c r="E5" s="62"/>
      <c r="F5" s="62"/>
      <c r="G5" s="62"/>
      <c r="H5" s="18">
        <v>1023</v>
      </c>
      <c r="I5" s="19"/>
      <c r="J5" s="32"/>
      <c r="K5" s="33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39.950000000000003" customHeight="1">
      <c r="A8" s="10" t="s">
        <v>9</v>
      </c>
      <c r="B8" s="66" t="s">
        <v>36</v>
      </c>
      <c r="C8" s="67"/>
      <c r="D8" s="67"/>
      <c r="E8" s="67"/>
      <c r="F8" s="67"/>
      <c r="G8" s="68"/>
      <c r="H8" s="76">
        <v>305</v>
      </c>
      <c r="I8" s="77"/>
      <c r="J8" s="94" t="str">
        <f>IF(H9+H10=H8,"OK","BŁĄD - liczba kart wyjętych z urny musi być równa sumie kart nieważnych oraz ważnych wyjętych z urny")</f>
        <v>OK</v>
      </c>
      <c r="K8" s="95"/>
    </row>
    <row r="9" spans="1:11" ht="39.950000000000003" customHeight="1">
      <c r="A9" s="6" t="s">
        <v>10</v>
      </c>
      <c r="B9" s="36" t="s">
        <v>17</v>
      </c>
      <c r="C9" s="37"/>
      <c r="D9" s="37"/>
      <c r="E9" s="37"/>
      <c r="F9" s="37"/>
      <c r="G9" s="37"/>
      <c r="H9" s="26">
        <v>0</v>
      </c>
      <c r="I9" s="27"/>
      <c r="J9" s="96"/>
      <c r="K9" s="97"/>
    </row>
    <row r="10" spans="1:11" ht="39.950000000000003" customHeight="1">
      <c r="A10" s="6" t="s">
        <v>11</v>
      </c>
      <c r="B10" s="69" t="s">
        <v>18</v>
      </c>
      <c r="C10" s="39"/>
      <c r="D10" s="39"/>
      <c r="E10" s="39"/>
      <c r="F10" s="39"/>
      <c r="G10" s="40"/>
      <c r="H10" s="26">
        <v>305</v>
      </c>
      <c r="I10" s="27"/>
      <c r="J10" s="92" t="str">
        <f>IF(H11+H15=H10,"OK","BŁĄD - Liczba głosów ważnych oraz liczba głosów niewaznych z waznych kart musi być równa liczbie kart ważnych (6+7=5b)")</f>
        <v>OK</v>
      </c>
      <c r="K10" s="93"/>
    </row>
    <row r="11" spans="1:11" ht="39.950000000000003" customHeight="1">
      <c r="A11" s="7" t="s">
        <v>12</v>
      </c>
      <c r="B11" s="37" t="s">
        <v>21</v>
      </c>
      <c r="C11" s="37"/>
      <c r="D11" s="37"/>
      <c r="E11" s="37"/>
      <c r="F11" s="37"/>
      <c r="G11" s="37"/>
      <c r="H11" s="26">
        <v>2</v>
      </c>
      <c r="I11" s="27"/>
      <c r="J11" s="28" t="str">
        <f>IF(H12+H13+H14=H11,"OK","BŁĄD - Suma pola 6a - 6b - 6c musi być równa liczbie głosów nieważnych")</f>
        <v>OK</v>
      </c>
      <c r="K11" s="29"/>
    </row>
    <row r="12" spans="1:11" ht="48.75" customHeight="1">
      <c r="A12" s="6" t="s">
        <v>13</v>
      </c>
      <c r="B12" s="36" t="s">
        <v>19</v>
      </c>
      <c r="C12" s="37"/>
      <c r="D12" s="37"/>
      <c r="E12" s="37"/>
      <c r="F12" s="37"/>
      <c r="G12" s="37"/>
      <c r="H12" s="26">
        <v>1</v>
      </c>
      <c r="I12" s="27"/>
      <c r="J12" s="30"/>
      <c r="K12" s="31"/>
    </row>
    <row r="13" spans="1:11" ht="39.950000000000003" customHeight="1">
      <c r="A13" s="6" t="s">
        <v>14</v>
      </c>
      <c r="B13" s="36" t="s">
        <v>20</v>
      </c>
      <c r="C13" s="37"/>
      <c r="D13" s="37"/>
      <c r="E13" s="37"/>
      <c r="F13" s="37"/>
      <c r="G13" s="37"/>
      <c r="H13" s="26">
        <v>0</v>
      </c>
      <c r="I13" s="27"/>
      <c r="J13" s="30"/>
      <c r="K13" s="31"/>
    </row>
    <row r="14" spans="1:11" ht="39.950000000000003" customHeight="1">
      <c r="A14" s="6" t="s">
        <v>15</v>
      </c>
      <c r="B14" s="36" t="s">
        <v>22</v>
      </c>
      <c r="C14" s="37"/>
      <c r="D14" s="37"/>
      <c r="E14" s="37"/>
      <c r="F14" s="37"/>
      <c r="G14" s="37"/>
      <c r="H14" s="26">
        <v>1</v>
      </c>
      <c r="I14" s="27"/>
      <c r="J14" s="32"/>
      <c r="K14" s="33"/>
    </row>
    <row r="15" spans="1:11" ht="39.950000000000003" customHeight="1">
      <c r="A15" s="7" t="s">
        <v>16</v>
      </c>
      <c r="B15" s="38" t="s">
        <v>34</v>
      </c>
      <c r="C15" s="39"/>
      <c r="D15" s="39"/>
      <c r="E15" s="39"/>
      <c r="F15" s="39"/>
      <c r="G15" s="40"/>
      <c r="H15" s="26">
        <v>303</v>
      </c>
      <c r="I15" s="27"/>
      <c r="J15" s="49" t="str">
        <f>IF(H15+H11=H4,"OK","OSTRZEŻENIE - Suma liczb głosów ważnych oraz nieważnych powinna być równa liczbie kart wydanych do głosowania")</f>
        <v>OK</v>
      </c>
      <c r="K15" s="50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41" t="s">
        <v>23</v>
      </c>
      <c r="B17" s="42"/>
      <c r="C17" s="42"/>
      <c r="D17" s="42"/>
      <c r="E17" s="42"/>
      <c r="F17" s="42"/>
      <c r="G17" s="42"/>
      <c r="H17" s="42"/>
      <c r="I17" s="42"/>
      <c r="J17" s="72"/>
      <c r="K17" s="73"/>
    </row>
    <row r="18" spans="1:11" ht="39.950000000000003" customHeight="1">
      <c r="A18" s="12"/>
      <c r="B18" s="44" t="s">
        <v>32</v>
      </c>
      <c r="C18" s="44"/>
      <c r="D18" s="44"/>
      <c r="E18" s="44"/>
      <c r="F18" s="44"/>
      <c r="G18" s="44"/>
      <c r="H18" s="53"/>
      <c r="I18" s="54"/>
      <c r="J18" s="74"/>
      <c r="K18" s="74"/>
    </row>
    <row r="19" spans="1:11" ht="39.950000000000003" customHeight="1">
      <c r="A19" s="8">
        <v>1</v>
      </c>
      <c r="B19" s="70" t="s">
        <v>175</v>
      </c>
      <c r="C19" s="70"/>
      <c r="D19" s="70"/>
      <c r="E19" s="70"/>
      <c r="F19" s="70"/>
      <c r="G19" s="70"/>
      <c r="H19" s="18">
        <v>91</v>
      </c>
      <c r="I19" s="19"/>
      <c r="J19" s="74"/>
      <c r="K19" s="74"/>
    </row>
    <row r="20" spans="1:11" ht="39.950000000000003" customHeight="1">
      <c r="A20" s="8">
        <v>2</v>
      </c>
      <c r="B20" s="70" t="s">
        <v>176</v>
      </c>
      <c r="C20" s="70"/>
      <c r="D20" s="70"/>
      <c r="E20" s="70"/>
      <c r="F20" s="70"/>
      <c r="G20" s="70"/>
      <c r="H20" s="18">
        <v>61</v>
      </c>
      <c r="I20" s="19"/>
      <c r="J20" s="74"/>
      <c r="K20" s="74"/>
    </row>
    <row r="21" spans="1:11" ht="39.950000000000003" customHeight="1">
      <c r="A21" s="8">
        <v>3</v>
      </c>
      <c r="B21" s="70" t="s">
        <v>177</v>
      </c>
      <c r="C21" s="70"/>
      <c r="D21" s="70"/>
      <c r="E21" s="70"/>
      <c r="F21" s="70"/>
      <c r="G21" s="70"/>
      <c r="H21" s="18">
        <v>106</v>
      </c>
      <c r="I21" s="19"/>
      <c r="J21" s="74"/>
      <c r="K21" s="74"/>
    </row>
    <row r="22" spans="1:11" ht="39.950000000000003" customHeight="1">
      <c r="A22" s="8">
        <v>4</v>
      </c>
      <c r="B22" s="70" t="s">
        <v>178</v>
      </c>
      <c r="C22" s="70"/>
      <c r="D22" s="70"/>
      <c r="E22" s="70"/>
      <c r="F22" s="70"/>
      <c r="G22" s="70"/>
      <c r="H22" s="18">
        <v>69</v>
      </c>
      <c r="I22" s="19"/>
      <c r="J22" s="74"/>
      <c r="K22" s="74"/>
    </row>
    <row r="23" spans="1:11" ht="39.950000000000003" customHeight="1">
      <c r="A23" s="8">
        <v>5</v>
      </c>
      <c r="B23" s="70" t="s">
        <v>179</v>
      </c>
      <c r="C23" s="70"/>
      <c r="D23" s="70"/>
      <c r="E23" s="70"/>
      <c r="F23" s="70"/>
      <c r="G23" s="70"/>
      <c r="H23" s="18">
        <v>144</v>
      </c>
      <c r="I23" s="19"/>
      <c r="J23" s="74"/>
      <c r="K23" s="74"/>
    </row>
    <row r="24" spans="1:11" ht="39.950000000000003" customHeight="1">
      <c r="A24" s="8">
        <v>6</v>
      </c>
      <c r="B24" s="70" t="s">
        <v>180</v>
      </c>
      <c r="C24" s="70"/>
      <c r="D24" s="70"/>
      <c r="E24" s="70"/>
      <c r="F24" s="70"/>
      <c r="G24" s="70"/>
      <c r="H24" s="18">
        <v>54</v>
      </c>
      <c r="I24" s="19"/>
      <c r="J24" s="74"/>
      <c r="K24" s="74"/>
    </row>
    <row r="25" spans="1:11" ht="39.950000000000003" customHeight="1">
      <c r="A25" s="8">
        <v>7</v>
      </c>
      <c r="B25" s="70" t="s">
        <v>181</v>
      </c>
      <c r="C25" s="70"/>
      <c r="D25" s="70"/>
      <c r="E25" s="70"/>
      <c r="F25" s="70"/>
      <c r="G25" s="70"/>
      <c r="H25" s="18">
        <v>113</v>
      </c>
      <c r="I25" s="19"/>
      <c r="J25" s="74"/>
      <c r="K25" s="74"/>
    </row>
    <row r="26" spans="1:11" ht="39.950000000000003" customHeight="1">
      <c r="A26" s="8">
        <v>8</v>
      </c>
      <c r="B26" s="70" t="s">
        <v>182</v>
      </c>
      <c r="C26" s="70"/>
      <c r="D26" s="70"/>
      <c r="E26" s="70"/>
      <c r="F26" s="70"/>
      <c r="G26" s="70"/>
      <c r="H26" s="18">
        <v>93</v>
      </c>
      <c r="I26" s="19"/>
      <c r="J26" s="74"/>
      <c r="K26" s="74"/>
    </row>
    <row r="27" spans="1:11" ht="39.950000000000003" customHeight="1">
      <c r="A27" s="8">
        <v>9</v>
      </c>
      <c r="B27" s="70" t="s">
        <v>183</v>
      </c>
      <c r="C27" s="70"/>
      <c r="D27" s="70"/>
      <c r="E27" s="70"/>
      <c r="F27" s="70"/>
      <c r="G27" s="70"/>
      <c r="H27" s="18">
        <v>66</v>
      </c>
      <c r="I27" s="19"/>
      <c r="J27" s="74"/>
      <c r="K27" s="74"/>
    </row>
    <row r="28" spans="1:11" ht="39.950000000000003" customHeight="1">
      <c r="A28" s="8">
        <v>10</v>
      </c>
      <c r="B28" s="70" t="s">
        <v>184</v>
      </c>
      <c r="C28" s="70"/>
      <c r="D28" s="70"/>
      <c r="E28" s="70"/>
      <c r="F28" s="70"/>
      <c r="G28" s="70"/>
      <c r="H28" s="18">
        <v>66</v>
      </c>
      <c r="I28" s="19"/>
      <c r="J28" s="74"/>
      <c r="K28" s="74"/>
    </row>
    <row r="29" spans="1:11" ht="39.950000000000003" customHeight="1">
      <c r="A29" s="8">
        <v>11</v>
      </c>
      <c r="B29" s="70" t="s">
        <v>185</v>
      </c>
      <c r="C29" s="70"/>
      <c r="D29" s="70"/>
      <c r="E29" s="70"/>
      <c r="F29" s="70"/>
      <c r="G29" s="70"/>
      <c r="H29" s="18">
        <v>84</v>
      </c>
      <c r="I29" s="19"/>
      <c r="J29" s="74"/>
      <c r="K29" s="74"/>
    </row>
    <row r="30" spans="1:11" ht="39.950000000000003" customHeight="1">
      <c r="A30" s="8">
        <v>12</v>
      </c>
      <c r="B30" s="70" t="s">
        <v>186</v>
      </c>
      <c r="C30" s="70"/>
      <c r="D30" s="70"/>
      <c r="E30" s="70"/>
      <c r="F30" s="70"/>
      <c r="G30" s="70"/>
      <c r="H30" s="18">
        <v>91</v>
      </c>
      <c r="I30" s="19"/>
      <c r="J30" s="74"/>
      <c r="K30" s="74"/>
    </row>
    <row r="31" spans="1:11" ht="39.950000000000003" customHeight="1">
      <c r="A31" s="8">
        <v>13</v>
      </c>
      <c r="B31" s="70" t="s">
        <v>187</v>
      </c>
      <c r="C31" s="70"/>
      <c r="D31" s="70"/>
      <c r="E31" s="70"/>
      <c r="F31" s="70"/>
      <c r="G31" s="70"/>
      <c r="H31" s="18">
        <v>62</v>
      </c>
      <c r="I31" s="19"/>
      <c r="J31" s="74"/>
      <c r="K31" s="74"/>
    </row>
    <row r="32" spans="1:11" ht="39.950000000000003" customHeight="1">
      <c r="A32" s="8">
        <v>14</v>
      </c>
      <c r="B32" s="70" t="s">
        <v>188</v>
      </c>
      <c r="C32" s="70"/>
      <c r="D32" s="70"/>
      <c r="E32" s="70"/>
      <c r="F32" s="70"/>
      <c r="G32" s="70"/>
      <c r="H32" s="71">
        <v>70</v>
      </c>
      <c r="I32" s="71"/>
      <c r="J32" s="74"/>
      <c r="K32" s="74"/>
    </row>
    <row r="33" spans="1:11" ht="39.950000000000003" customHeight="1">
      <c r="A33" s="8">
        <v>15</v>
      </c>
      <c r="B33" s="70" t="s">
        <v>189</v>
      </c>
      <c r="C33" s="70"/>
      <c r="D33" s="70"/>
      <c r="E33" s="70"/>
      <c r="F33" s="70"/>
      <c r="G33" s="70"/>
      <c r="H33" s="71">
        <v>42</v>
      </c>
      <c r="I33" s="71"/>
      <c r="J33" s="74"/>
      <c r="K33" s="74"/>
    </row>
    <row r="34" spans="1:11" ht="39.950000000000003" customHeight="1">
      <c r="A34" s="8">
        <v>16</v>
      </c>
      <c r="B34" s="70" t="s">
        <v>190</v>
      </c>
      <c r="C34" s="70"/>
      <c r="D34" s="70"/>
      <c r="E34" s="70"/>
      <c r="F34" s="70"/>
      <c r="G34" s="70"/>
      <c r="H34" s="71">
        <v>66</v>
      </c>
      <c r="I34" s="71"/>
      <c r="J34" s="74"/>
      <c r="K34" s="74"/>
    </row>
    <row r="35" spans="1:11" ht="39.950000000000003" customHeight="1">
      <c r="A35" s="8">
        <v>17</v>
      </c>
      <c r="B35" s="70" t="s">
        <v>191</v>
      </c>
      <c r="C35" s="70"/>
      <c r="D35" s="70"/>
      <c r="E35" s="70"/>
      <c r="F35" s="70"/>
      <c r="G35" s="70"/>
      <c r="H35" s="71">
        <v>86</v>
      </c>
      <c r="I35" s="71"/>
      <c r="J35" s="74"/>
      <c r="K35" s="74"/>
    </row>
    <row r="36" spans="1:11" ht="39.950000000000003" customHeight="1">
      <c r="A36" s="8">
        <v>18</v>
      </c>
      <c r="B36" s="70" t="s">
        <v>192</v>
      </c>
      <c r="C36" s="70"/>
      <c r="D36" s="70"/>
      <c r="E36" s="70"/>
      <c r="F36" s="70"/>
      <c r="G36" s="70"/>
      <c r="H36" s="71">
        <v>76</v>
      </c>
      <c r="I36" s="71"/>
      <c r="J36" s="74"/>
      <c r="K36" s="74"/>
    </row>
    <row r="37" spans="1:11" ht="40.5" customHeight="1">
      <c r="A37" s="8">
        <v>19</v>
      </c>
      <c r="B37" s="88" t="s">
        <v>193</v>
      </c>
      <c r="C37" s="89"/>
      <c r="D37" s="89"/>
      <c r="E37" s="89"/>
      <c r="F37" s="89"/>
      <c r="G37" s="90"/>
      <c r="H37" s="18">
        <v>46</v>
      </c>
      <c r="I37" s="91"/>
      <c r="J37" s="74"/>
      <c r="K37" s="74"/>
    </row>
    <row r="38" spans="1:11" ht="40.5" customHeight="1">
      <c r="A38" s="8">
        <v>20</v>
      </c>
      <c r="B38" s="88" t="s">
        <v>208</v>
      </c>
      <c r="C38" s="89"/>
      <c r="D38" s="89"/>
      <c r="E38" s="89"/>
      <c r="F38" s="89"/>
      <c r="G38" s="90"/>
      <c r="H38" s="18">
        <v>71</v>
      </c>
      <c r="I38" s="91"/>
      <c r="J38" s="13"/>
      <c r="K38" s="13"/>
    </row>
    <row r="39" spans="1:11" ht="40.5" customHeight="1">
      <c r="A39" s="8">
        <v>21</v>
      </c>
      <c r="B39" s="88" t="s">
        <v>206</v>
      </c>
      <c r="C39" s="89"/>
      <c r="D39" s="89"/>
      <c r="E39" s="89"/>
      <c r="F39" s="89"/>
      <c r="G39" s="90"/>
      <c r="H39" s="18">
        <v>147</v>
      </c>
      <c r="I39" s="91"/>
    </row>
    <row r="40" spans="1:11" ht="40.5" customHeight="1">
      <c r="A40" s="8">
        <v>22</v>
      </c>
      <c r="B40" s="88" t="s">
        <v>207</v>
      </c>
      <c r="C40" s="89"/>
      <c r="D40" s="89"/>
      <c r="E40" s="89"/>
      <c r="F40" s="89"/>
      <c r="G40" s="90"/>
      <c r="H40" s="18">
        <v>64</v>
      </c>
      <c r="I40" s="91"/>
    </row>
  </sheetData>
  <mergeCells count="80"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A7:K7"/>
    <mergeCell ref="B8:G8"/>
    <mergeCell ref="H8:I8"/>
    <mergeCell ref="J8:K9"/>
    <mergeCell ref="B9:G9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H15:I15"/>
    <mergeCell ref="J15:K15"/>
    <mergeCell ref="B18:G18"/>
    <mergeCell ref="H18:I18"/>
    <mergeCell ref="J18:K37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6:G26"/>
    <mergeCell ref="H26:I26"/>
    <mergeCell ref="B27:G27"/>
    <mergeCell ref="H27:I27"/>
    <mergeCell ref="B25:G25"/>
    <mergeCell ref="H25:I25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9:G39"/>
    <mergeCell ref="H39:I39"/>
    <mergeCell ref="B40:G40"/>
    <mergeCell ref="H40:I40"/>
    <mergeCell ref="B38:G38"/>
    <mergeCell ref="H38:I38"/>
  </mergeCells>
  <conditionalFormatting sqref="J8">
    <cfRule type="containsText" dxfId="12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11" priority="12" operator="containsText" text="ŹLE">
      <formula>NOT(ISERROR(SEARCH("ŹLE",J8)))</formula>
    </cfRule>
    <cfRule type="containsText" dxfId="10" priority="13" operator="containsText" text="OK">
      <formula>NOT(ISERROR(SEARCH("OK",J8)))</formula>
    </cfRule>
  </conditionalFormatting>
  <conditionalFormatting sqref="J3:K5">
    <cfRule type="containsText" dxfId="9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8" priority="10" operator="containsText" text="OK">
      <formula>NOT(ISERROR(SEARCH("OK",J3)))</formula>
    </cfRule>
  </conditionalFormatting>
  <conditionalFormatting sqref="J11:K14">
    <cfRule type="containsText" dxfId="7" priority="7" operator="containsText" text="OK">
      <formula>NOT(ISERROR(SEARCH("OK",J11)))</formula>
    </cfRule>
    <cfRule type="containsText" dxfId="6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5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4" priority="6" operator="containsText" text="OK">
      <formula>NOT(ISERROR(SEARCH("OK",J15)))</formula>
    </cfRule>
  </conditionalFormatting>
  <conditionalFormatting sqref="J18">
    <cfRule type="containsText" dxfId="3" priority="3" operator="containsText" text="OK">
      <formula>NOT(ISERROR(SEARCH("OK",J18)))</formula>
    </cfRule>
    <cfRule type="containsText" dxfId="2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1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0" priority="2" operator="containsText" text="OK">
      <formula>NOT(ISERROR(SEARCH("OK",J10)))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81"/>
  <sheetViews>
    <sheetView tabSelected="1" view="pageBreakPreview" topLeftCell="A100" zoomScaleNormal="100" zoomScaleSheetLayoutView="100" workbookViewId="0">
      <selection activeCell="D155" sqref="D155"/>
    </sheetView>
  </sheetViews>
  <sheetFormatPr defaultRowHeight="14.25"/>
  <cols>
    <col min="2" max="2" width="31" customWidth="1"/>
    <col min="3" max="3" width="11.625" customWidth="1"/>
    <col min="4" max="4" width="11.5" customWidth="1"/>
  </cols>
  <sheetData>
    <row r="1" spans="1:3">
      <c r="A1" s="98" t="s">
        <v>199</v>
      </c>
      <c r="B1" s="98"/>
      <c r="C1" s="98"/>
    </row>
    <row r="2" spans="1:3">
      <c r="A2" s="14"/>
      <c r="B2" s="14" t="s">
        <v>213</v>
      </c>
      <c r="C2" s="14">
        <v>73</v>
      </c>
    </row>
    <row r="3" spans="1:3">
      <c r="A3" s="14"/>
      <c r="B3" s="14" t="s">
        <v>214</v>
      </c>
      <c r="C3" s="14">
        <v>71</v>
      </c>
    </row>
    <row r="4" spans="1:3">
      <c r="A4" s="14"/>
      <c r="B4" s="14" t="s">
        <v>215</v>
      </c>
      <c r="C4" s="14">
        <v>69</v>
      </c>
    </row>
    <row r="5" spans="1:3">
      <c r="A5" s="14"/>
      <c r="B5" s="14" t="s">
        <v>216</v>
      </c>
      <c r="C5" s="14">
        <v>66</v>
      </c>
    </row>
    <row r="6" spans="1:3">
      <c r="A6" s="14"/>
      <c r="B6" s="14" t="s">
        <v>217</v>
      </c>
      <c r="C6" s="14">
        <v>66</v>
      </c>
    </row>
    <row r="7" spans="1:3">
      <c r="A7" s="14"/>
      <c r="B7" s="14" t="s">
        <v>218</v>
      </c>
      <c r="C7" s="14">
        <v>61</v>
      </c>
    </row>
    <row r="8" spans="1:3">
      <c r="A8" s="14"/>
      <c r="B8" s="15" t="s">
        <v>219</v>
      </c>
      <c r="C8" s="15">
        <v>16</v>
      </c>
    </row>
    <row r="9" spans="1:3">
      <c r="A9" s="14"/>
      <c r="B9" s="14"/>
      <c r="C9" s="14"/>
    </row>
    <row r="14" spans="1:3">
      <c r="A14" s="98" t="s">
        <v>195</v>
      </c>
      <c r="B14" s="98"/>
      <c r="C14" s="98"/>
    </row>
    <row r="15" spans="1:3">
      <c r="A15" s="14"/>
      <c r="B15" s="14" t="s">
        <v>222</v>
      </c>
      <c r="C15" s="14">
        <v>97</v>
      </c>
    </row>
    <row r="16" spans="1:3">
      <c r="A16" s="14"/>
      <c r="B16" s="14" t="s">
        <v>223</v>
      </c>
      <c r="C16" s="14">
        <v>94</v>
      </c>
    </row>
    <row r="17" spans="1:3">
      <c r="A17" s="14"/>
      <c r="B17" s="14" t="s">
        <v>220</v>
      </c>
      <c r="C17" s="14">
        <v>89</v>
      </c>
    </row>
    <row r="18" spans="1:3">
      <c r="A18" s="14"/>
      <c r="B18" s="14" t="s">
        <v>221</v>
      </c>
      <c r="C18" s="14">
        <v>88</v>
      </c>
    </row>
    <row r="19" spans="1:3">
      <c r="A19" s="14"/>
      <c r="B19" s="14" t="s">
        <v>224</v>
      </c>
      <c r="C19" s="14">
        <v>79</v>
      </c>
    </row>
    <row r="20" spans="1:3">
      <c r="A20" s="14"/>
      <c r="B20" s="14" t="s">
        <v>225</v>
      </c>
      <c r="C20" s="14">
        <v>78</v>
      </c>
    </row>
    <row r="21" spans="1:3">
      <c r="A21" s="14"/>
      <c r="B21" s="14" t="s">
        <v>226</v>
      </c>
      <c r="C21" s="14">
        <v>70</v>
      </c>
    </row>
    <row r="22" spans="1:3">
      <c r="A22" s="14"/>
      <c r="B22" s="14" t="s">
        <v>227</v>
      </c>
      <c r="C22" s="14">
        <v>64</v>
      </c>
    </row>
    <row r="23" spans="1:3">
      <c r="B23" s="15" t="s">
        <v>228</v>
      </c>
      <c r="C23" s="15">
        <v>44</v>
      </c>
    </row>
    <row r="33" spans="1:3">
      <c r="A33" s="98" t="s">
        <v>201</v>
      </c>
      <c r="B33" s="98"/>
      <c r="C33" s="98"/>
    </row>
    <row r="34" spans="1:3">
      <c r="A34" s="14"/>
      <c r="B34" s="14" t="s">
        <v>229</v>
      </c>
      <c r="C34" s="14">
        <v>64</v>
      </c>
    </row>
    <row r="35" spans="1:3">
      <c r="A35" s="14"/>
      <c r="B35" s="14" t="s">
        <v>230</v>
      </c>
      <c r="C35" s="14">
        <v>62</v>
      </c>
    </row>
    <row r="36" spans="1:3">
      <c r="A36" s="14"/>
      <c r="B36" s="14" t="s">
        <v>231</v>
      </c>
      <c r="C36" s="14">
        <v>57</v>
      </c>
    </row>
    <row r="37" spans="1:3">
      <c r="A37" s="14"/>
      <c r="B37" s="14" t="s">
        <v>232</v>
      </c>
      <c r="C37" s="14">
        <v>46</v>
      </c>
    </row>
    <row r="38" spans="1:3">
      <c r="A38" s="15"/>
      <c r="B38" s="14" t="s">
        <v>233</v>
      </c>
      <c r="C38" s="14">
        <v>46</v>
      </c>
    </row>
    <row r="39" spans="1:3">
      <c r="A39" s="14"/>
      <c r="B39" s="14" t="s">
        <v>234</v>
      </c>
      <c r="C39" s="14">
        <v>44</v>
      </c>
    </row>
    <row r="40" spans="1:3">
      <c r="A40" s="14"/>
      <c r="B40" s="15" t="s">
        <v>235</v>
      </c>
      <c r="C40" s="15">
        <v>43</v>
      </c>
    </row>
    <row r="45" spans="1:3">
      <c r="A45" s="98" t="s">
        <v>198</v>
      </c>
      <c r="B45" s="98"/>
      <c r="C45" s="98"/>
    </row>
    <row r="46" spans="1:3">
      <c r="A46" s="14"/>
      <c r="B46" s="14" t="s">
        <v>237</v>
      </c>
      <c r="C46" s="14">
        <v>104</v>
      </c>
    </row>
    <row r="47" spans="1:3">
      <c r="A47" s="14"/>
      <c r="B47" s="14" t="s">
        <v>238</v>
      </c>
      <c r="C47" s="14">
        <v>80</v>
      </c>
    </row>
    <row r="48" spans="1:3">
      <c r="A48" s="14"/>
      <c r="B48" s="14" t="s">
        <v>239</v>
      </c>
      <c r="C48" s="14">
        <v>77</v>
      </c>
    </row>
    <row r="49" spans="1:3">
      <c r="A49" s="14"/>
      <c r="B49" s="14" t="s">
        <v>240</v>
      </c>
      <c r="C49" s="14">
        <v>74</v>
      </c>
    </row>
    <row r="50" spans="1:3">
      <c r="A50" s="14"/>
      <c r="B50" s="14" t="s">
        <v>236</v>
      </c>
      <c r="C50" s="14">
        <v>64</v>
      </c>
    </row>
    <row r="51" spans="1:3">
      <c r="A51" s="14"/>
      <c r="B51" s="14" t="s">
        <v>241</v>
      </c>
      <c r="C51" s="14">
        <v>52</v>
      </c>
    </row>
    <row r="52" spans="1:3">
      <c r="B52" s="15" t="s">
        <v>242</v>
      </c>
      <c r="C52" s="15">
        <v>24</v>
      </c>
    </row>
    <row r="54" spans="1:3">
      <c r="A54" s="98" t="s">
        <v>204</v>
      </c>
      <c r="B54" s="98"/>
      <c r="C54" s="98"/>
    </row>
    <row r="55" spans="1:3">
      <c r="A55" s="14"/>
      <c r="B55" s="14" t="s">
        <v>243</v>
      </c>
      <c r="C55" s="14">
        <v>117</v>
      </c>
    </row>
    <row r="56" spans="1:3">
      <c r="A56" s="14"/>
      <c r="B56" s="14" t="s">
        <v>244</v>
      </c>
      <c r="C56" s="14">
        <v>102</v>
      </c>
    </row>
    <row r="57" spans="1:3">
      <c r="A57" s="14"/>
      <c r="B57" s="14" t="s">
        <v>245</v>
      </c>
      <c r="C57" s="14">
        <v>97</v>
      </c>
    </row>
    <row r="58" spans="1:3">
      <c r="A58" s="14"/>
      <c r="B58" s="14" t="s">
        <v>246</v>
      </c>
      <c r="C58" s="14">
        <v>96</v>
      </c>
    </row>
    <row r="59" spans="1:3">
      <c r="A59" s="14"/>
      <c r="B59" s="14" t="s">
        <v>247</v>
      </c>
      <c r="C59" s="14">
        <v>92</v>
      </c>
    </row>
    <row r="60" spans="1:3">
      <c r="A60" s="14"/>
      <c r="B60" s="14" t="s">
        <v>248</v>
      </c>
      <c r="C60" s="14">
        <v>91</v>
      </c>
    </row>
    <row r="61" spans="1:3">
      <c r="B61" s="15" t="s">
        <v>249</v>
      </c>
      <c r="C61" s="15">
        <v>80</v>
      </c>
    </row>
    <row r="62" spans="1:3">
      <c r="B62" s="15" t="s">
        <v>250</v>
      </c>
      <c r="C62" s="15">
        <v>72</v>
      </c>
    </row>
    <row r="63" spans="1:3">
      <c r="B63" s="15" t="s">
        <v>251</v>
      </c>
      <c r="C63" s="15">
        <v>61</v>
      </c>
    </row>
    <row r="64" spans="1:3">
      <c r="B64" s="15" t="s">
        <v>252</v>
      </c>
      <c r="C64" s="15">
        <v>54</v>
      </c>
    </row>
    <row r="65" spans="1:3">
      <c r="B65" s="15" t="s">
        <v>253</v>
      </c>
      <c r="C65" s="15">
        <v>49</v>
      </c>
    </row>
    <row r="66" spans="1:3">
      <c r="B66" s="15" t="s">
        <v>254</v>
      </c>
      <c r="C66" s="15">
        <v>36</v>
      </c>
    </row>
    <row r="67" spans="1:3">
      <c r="A67" s="98" t="s">
        <v>202</v>
      </c>
      <c r="B67" s="98"/>
      <c r="C67" s="98"/>
    </row>
    <row r="68" spans="1:3">
      <c r="A68" s="14"/>
      <c r="B68" s="14" t="s">
        <v>256</v>
      </c>
      <c r="C68" s="14">
        <v>130</v>
      </c>
    </row>
    <row r="69" spans="1:3">
      <c r="A69" s="14"/>
      <c r="B69" s="14" t="s">
        <v>257</v>
      </c>
      <c r="C69" s="14">
        <v>118</v>
      </c>
    </row>
    <row r="70" spans="1:3">
      <c r="A70" s="14"/>
      <c r="B70" s="14" t="s">
        <v>255</v>
      </c>
      <c r="C70" s="14">
        <v>110</v>
      </c>
    </row>
    <row r="71" spans="1:3">
      <c r="A71" s="14"/>
      <c r="B71" s="14" t="s">
        <v>258</v>
      </c>
      <c r="C71" s="14">
        <v>103</v>
      </c>
    </row>
    <row r="72" spans="1:3">
      <c r="A72" s="14"/>
      <c r="B72" s="14" t="s">
        <v>259</v>
      </c>
      <c r="C72" s="14">
        <v>93</v>
      </c>
    </row>
    <row r="73" spans="1:3">
      <c r="A73" s="14"/>
      <c r="B73" s="14" t="s">
        <v>260</v>
      </c>
      <c r="C73" s="14">
        <v>81</v>
      </c>
    </row>
    <row r="74" spans="1:3">
      <c r="B74" s="15" t="s">
        <v>261</v>
      </c>
      <c r="C74" s="15">
        <v>65</v>
      </c>
    </row>
    <row r="75" spans="1:3">
      <c r="B75" s="15" t="s">
        <v>262</v>
      </c>
      <c r="C75" s="15">
        <v>53</v>
      </c>
    </row>
    <row r="79" spans="1:3">
      <c r="A79" s="98" t="s">
        <v>200</v>
      </c>
      <c r="B79" s="98"/>
      <c r="C79" s="98"/>
    </row>
    <row r="80" spans="1:3">
      <c r="A80" s="14"/>
      <c r="B80" s="14" t="s">
        <v>264</v>
      </c>
      <c r="C80" s="14">
        <v>81</v>
      </c>
    </row>
    <row r="81" spans="1:3">
      <c r="A81" s="14"/>
      <c r="B81" s="14" t="s">
        <v>265</v>
      </c>
      <c r="C81" s="14">
        <v>76</v>
      </c>
    </row>
    <row r="82" spans="1:3">
      <c r="A82" s="14"/>
      <c r="B82" s="14" t="s">
        <v>266</v>
      </c>
      <c r="C82" s="14">
        <v>75</v>
      </c>
    </row>
    <row r="83" spans="1:3">
      <c r="A83" s="14"/>
      <c r="B83" s="14" t="s">
        <v>267</v>
      </c>
      <c r="C83" s="14">
        <v>62</v>
      </c>
    </row>
    <row r="84" spans="1:3">
      <c r="A84" s="14"/>
      <c r="B84" s="14" t="s">
        <v>268</v>
      </c>
      <c r="C84" s="14">
        <v>57</v>
      </c>
    </row>
    <row r="85" spans="1:3">
      <c r="A85" s="14"/>
      <c r="B85" s="14" t="s">
        <v>269</v>
      </c>
      <c r="C85" s="14">
        <v>56</v>
      </c>
    </row>
    <row r="86" spans="1:3">
      <c r="B86" s="15" t="s">
        <v>270</v>
      </c>
      <c r="C86" s="15">
        <v>54</v>
      </c>
    </row>
    <row r="87" spans="1:3">
      <c r="B87" s="15" t="s">
        <v>263</v>
      </c>
      <c r="C87" s="15">
        <v>50</v>
      </c>
    </row>
    <row r="90" spans="1:3">
      <c r="A90" s="98" t="s">
        <v>293</v>
      </c>
      <c r="B90" s="98"/>
      <c r="C90" s="98"/>
    </row>
    <row r="91" spans="1:3">
      <c r="A91" s="14"/>
      <c r="B91" s="14" t="s">
        <v>295</v>
      </c>
      <c r="C91" s="14">
        <v>119</v>
      </c>
    </row>
    <row r="92" spans="1:3">
      <c r="A92" s="14"/>
      <c r="B92" s="14" t="s">
        <v>296</v>
      </c>
      <c r="C92" s="14">
        <v>109</v>
      </c>
    </row>
    <row r="93" spans="1:3">
      <c r="A93" s="14"/>
      <c r="B93" s="14" t="s">
        <v>297</v>
      </c>
      <c r="C93" s="14">
        <v>108</v>
      </c>
    </row>
    <row r="94" spans="1:3">
      <c r="A94" s="14"/>
      <c r="B94" s="14" t="s">
        <v>298</v>
      </c>
      <c r="C94" s="14">
        <v>105</v>
      </c>
    </row>
    <row r="95" spans="1:3">
      <c r="A95" s="14"/>
      <c r="B95" s="14" t="s">
        <v>299</v>
      </c>
      <c r="C95" s="14">
        <v>100</v>
      </c>
    </row>
    <row r="96" spans="1:3">
      <c r="A96" s="14"/>
      <c r="B96" s="14" t="s">
        <v>300</v>
      </c>
      <c r="C96" s="14">
        <v>99</v>
      </c>
    </row>
    <row r="97" spans="1:3">
      <c r="A97" s="14"/>
      <c r="B97" s="15" t="s">
        <v>294</v>
      </c>
      <c r="C97" s="15">
        <v>94</v>
      </c>
    </row>
    <row r="98" spans="1:3">
      <c r="A98" s="14"/>
      <c r="B98" s="15" t="s">
        <v>301</v>
      </c>
      <c r="C98" s="15">
        <v>92</v>
      </c>
    </row>
    <row r="99" spans="1:3">
      <c r="B99" s="15" t="s">
        <v>302</v>
      </c>
      <c r="C99" s="15">
        <v>82</v>
      </c>
    </row>
    <row r="100" spans="1:3">
      <c r="B100" s="15" t="s">
        <v>303</v>
      </c>
      <c r="C100" s="15">
        <v>81</v>
      </c>
    </row>
    <row r="101" spans="1:3">
      <c r="A101" s="98" t="s">
        <v>197</v>
      </c>
      <c r="B101" s="98"/>
      <c r="C101" s="98"/>
    </row>
    <row r="102" spans="1:3">
      <c r="A102" s="14"/>
      <c r="B102" s="14" t="s">
        <v>338</v>
      </c>
      <c r="C102" s="14">
        <v>341</v>
      </c>
    </row>
    <row r="103" spans="1:3">
      <c r="A103" s="14"/>
      <c r="B103" s="14" t="s">
        <v>339</v>
      </c>
      <c r="C103" s="14">
        <v>331</v>
      </c>
    </row>
    <row r="104" spans="1:3">
      <c r="A104" s="14"/>
      <c r="B104" s="14" t="s">
        <v>336</v>
      </c>
      <c r="C104" s="14">
        <v>324</v>
      </c>
    </row>
    <row r="105" spans="1:3">
      <c r="A105" s="14"/>
      <c r="B105" s="14" t="s">
        <v>340</v>
      </c>
      <c r="C105" s="14">
        <v>317</v>
      </c>
    </row>
    <row r="106" spans="1:3">
      <c r="A106" s="14"/>
      <c r="B106" s="14" t="s">
        <v>341</v>
      </c>
      <c r="C106" s="14">
        <v>286</v>
      </c>
    </row>
    <row r="107" spans="1:3">
      <c r="A107" s="14"/>
      <c r="B107" s="14" t="s">
        <v>337</v>
      </c>
      <c r="C107" s="14">
        <v>286</v>
      </c>
    </row>
    <row r="108" spans="1:3">
      <c r="A108" s="14"/>
      <c r="B108" s="15" t="s">
        <v>342</v>
      </c>
      <c r="C108" s="15">
        <v>141</v>
      </c>
    </row>
    <row r="109" spans="1:3">
      <c r="A109" s="14"/>
      <c r="B109" s="15" t="s">
        <v>343</v>
      </c>
      <c r="C109" s="15">
        <v>130</v>
      </c>
    </row>
    <row r="110" spans="1:3">
      <c r="A110" s="14"/>
      <c r="B110" s="15" t="s">
        <v>344</v>
      </c>
      <c r="C110" s="15">
        <v>122</v>
      </c>
    </row>
    <row r="111" spans="1:3">
      <c r="A111" s="14"/>
      <c r="B111" s="15" t="s">
        <v>345</v>
      </c>
      <c r="C111" s="15">
        <v>112</v>
      </c>
    </row>
    <row r="114" spans="1:3">
      <c r="A114" s="98" t="s">
        <v>304</v>
      </c>
      <c r="B114" s="98"/>
      <c r="C114" s="98"/>
    </row>
    <row r="115" spans="1:3">
      <c r="A115" s="14"/>
      <c r="B115" s="14" t="s">
        <v>305</v>
      </c>
      <c r="C115" s="14">
        <v>172</v>
      </c>
    </row>
    <row r="116" spans="1:3">
      <c r="A116" s="14"/>
      <c r="B116" s="14" t="s">
        <v>306</v>
      </c>
      <c r="C116" s="14">
        <v>156</v>
      </c>
    </row>
    <row r="117" spans="1:3">
      <c r="A117" s="14"/>
      <c r="B117" s="14" t="s">
        <v>307</v>
      </c>
      <c r="C117" s="14">
        <v>144</v>
      </c>
    </row>
    <row r="118" spans="1:3">
      <c r="A118" s="14"/>
      <c r="B118" s="14" t="s">
        <v>308</v>
      </c>
      <c r="C118" s="14">
        <v>137</v>
      </c>
    </row>
    <row r="119" spans="1:3">
      <c r="A119" s="14"/>
      <c r="B119" s="14" t="s">
        <v>309</v>
      </c>
      <c r="C119" s="14">
        <v>135</v>
      </c>
    </row>
    <row r="120" spans="1:3">
      <c r="A120" s="14"/>
      <c r="B120" s="14" t="s">
        <v>310</v>
      </c>
      <c r="C120" s="14">
        <v>135</v>
      </c>
    </row>
    <row r="121" spans="1:3">
      <c r="A121" s="14"/>
      <c r="B121" s="15" t="s">
        <v>311</v>
      </c>
      <c r="C121" s="15">
        <v>121</v>
      </c>
    </row>
    <row r="122" spans="1:3">
      <c r="A122" s="14"/>
      <c r="B122" s="15" t="s">
        <v>312</v>
      </c>
      <c r="C122" s="15">
        <v>110</v>
      </c>
    </row>
    <row r="123" spans="1:3">
      <c r="B123" s="15" t="s">
        <v>313</v>
      </c>
      <c r="C123" s="15">
        <v>104</v>
      </c>
    </row>
    <row r="125" spans="1:3">
      <c r="A125" s="98" t="s">
        <v>196</v>
      </c>
      <c r="B125" s="98"/>
      <c r="C125" s="98"/>
    </row>
    <row r="126" spans="1:3">
      <c r="A126" s="14"/>
      <c r="B126" s="14" t="s">
        <v>315</v>
      </c>
      <c r="C126" s="14">
        <v>200</v>
      </c>
    </row>
    <row r="127" spans="1:3">
      <c r="A127" s="14"/>
      <c r="B127" s="14" t="s">
        <v>316</v>
      </c>
      <c r="C127" s="14">
        <v>186</v>
      </c>
    </row>
    <row r="128" spans="1:3">
      <c r="A128" s="14"/>
      <c r="B128" s="14" t="s">
        <v>317</v>
      </c>
      <c r="C128" s="14">
        <v>171</v>
      </c>
    </row>
    <row r="129" spans="1:3">
      <c r="A129" s="14"/>
      <c r="B129" s="14" t="s">
        <v>318</v>
      </c>
      <c r="C129" s="14">
        <v>136</v>
      </c>
    </row>
    <row r="130" spans="1:3">
      <c r="A130" s="14"/>
      <c r="B130" s="14" t="s">
        <v>319</v>
      </c>
      <c r="C130" s="14">
        <v>133</v>
      </c>
    </row>
    <row r="131" spans="1:3">
      <c r="A131" s="14"/>
      <c r="B131" s="14" t="s">
        <v>320</v>
      </c>
      <c r="C131" s="14">
        <v>129</v>
      </c>
    </row>
    <row r="132" spans="1:3">
      <c r="A132" s="14"/>
      <c r="B132" s="15" t="s">
        <v>321</v>
      </c>
      <c r="C132" s="15">
        <v>124</v>
      </c>
    </row>
    <row r="133" spans="1:3">
      <c r="A133" s="14"/>
      <c r="B133" s="15" t="s">
        <v>322</v>
      </c>
      <c r="C133" s="15">
        <v>115</v>
      </c>
    </row>
    <row r="134" spans="1:3">
      <c r="B134" s="15" t="s">
        <v>314</v>
      </c>
      <c r="C134" s="15">
        <v>114</v>
      </c>
    </row>
    <row r="135" spans="1:3">
      <c r="B135" s="15" t="s">
        <v>323</v>
      </c>
      <c r="C135" s="15">
        <v>107</v>
      </c>
    </row>
    <row r="136" spans="1:3">
      <c r="A136" s="98" t="s">
        <v>194</v>
      </c>
      <c r="B136" s="98"/>
      <c r="C136" s="98"/>
    </row>
    <row r="137" spans="1:3">
      <c r="A137" s="14"/>
      <c r="B137" s="14" t="s">
        <v>324</v>
      </c>
      <c r="C137" s="14">
        <v>201</v>
      </c>
    </row>
    <row r="138" spans="1:3">
      <c r="A138" s="14"/>
      <c r="B138" s="14" t="s">
        <v>325</v>
      </c>
      <c r="C138" s="14">
        <v>199</v>
      </c>
    </row>
    <row r="139" spans="1:3">
      <c r="A139" s="14"/>
      <c r="B139" s="14" t="s">
        <v>326</v>
      </c>
      <c r="C139" s="14">
        <v>193</v>
      </c>
    </row>
    <row r="140" spans="1:3">
      <c r="A140" s="14"/>
      <c r="B140" s="14" t="s">
        <v>327</v>
      </c>
      <c r="C140" s="14">
        <v>191</v>
      </c>
    </row>
    <row r="141" spans="1:3">
      <c r="A141" s="14"/>
      <c r="B141" s="14" t="s">
        <v>328</v>
      </c>
      <c r="C141" s="14">
        <v>188</v>
      </c>
    </row>
    <row r="142" spans="1:3">
      <c r="A142" s="14"/>
      <c r="B142" s="14" t="s">
        <v>329</v>
      </c>
      <c r="C142" s="14">
        <v>172</v>
      </c>
    </row>
    <row r="143" spans="1:3">
      <c r="B143" s="14" t="s">
        <v>330</v>
      </c>
      <c r="C143" s="14">
        <v>145</v>
      </c>
    </row>
    <row r="144" spans="1:3">
      <c r="B144" s="14" t="s">
        <v>331</v>
      </c>
      <c r="C144" s="14">
        <v>137</v>
      </c>
    </row>
    <row r="145" spans="1:5">
      <c r="B145" s="15" t="s">
        <v>332</v>
      </c>
      <c r="C145" s="15">
        <v>118</v>
      </c>
    </row>
    <row r="146" spans="1:5">
      <c r="B146" s="15" t="s">
        <v>333</v>
      </c>
      <c r="C146" s="15">
        <v>117</v>
      </c>
    </row>
    <row r="147" spans="1:5">
      <c r="B147" s="15" t="s">
        <v>334</v>
      </c>
      <c r="C147" s="15">
        <v>111</v>
      </c>
    </row>
    <row r="148" spans="1:5">
      <c r="A148" s="98" t="s">
        <v>203</v>
      </c>
      <c r="B148" s="98"/>
      <c r="C148" s="98"/>
    </row>
    <row r="149" spans="1:5">
      <c r="A149" s="14"/>
      <c r="B149" s="14" t="s">
        <v>346</v>
      </c>
      <c r="C149" s="14">
        <v>100</v>
      </c>
    </row>
    <row r="150" spans="1:5">
      <c r="A150" s="14"/>
      <c r="B150" s="14" t="s">
        <v>347</v>
      </c>
      <c r="C150" s="14">
        <v>98</v>
      </c>
    </row>
    <row r="151" spans="1:5">
      <c r="A151" s="14"/>
      <c r="B151" s="14" t="s">
        <v>348</v>
      </c>
      <c r="C151" s="14">
        <v>92</v>
      </c>
    </row>
    <row r="152" spans="1:5">
      <c r="A152" s="14"/>
      <c r="B152" s="14" t="s">
        <v>349</v>
      </c>
      <c r="C152" s="14">
        <v>81</v>
      </c>
    </row>
    <row r="153" spans="1:5">
      <c r="A153" s="14"/>
      <c r="B153" s="14" t="s">
        <v>350</v>
      </c>
      <c r="C153" s="14">
        <v>78</v>
      </c>
    </row>
    <row r="154" spans="1:5">
      <c r="A154" s="14"/>
      <c r="B154" s="14" t="s">
        <v>351</v>
      </c>
      <c r="C154" s="14">
        <v>74</v>
      </c>
    </row>
    <row r="155" spans="1:5">
      <c r="B155" s="14" t="s">
        <v>352</v>
      </c>
      <c r="C155" s="14">
        <v>66</v>
      </c>
    </row>
    <row r="156" spans="1:5">
      <c r="B156" s="14" t="s">
        <v>353</v>
      </c>
      <c r="C156" s="14">
        <v>60</v>
      </c>
    </row>
    <row r="157" spans="1:5">
      <c r="B157" s="15" t="s">
        <v>335</v>
      </c>
      <c r="C157" s="15">
        <v>58</v>
      </c>
    </row>
    <row r="158" spans="1:5">
      <c r="B158" s="15" t="s">
        <v>354</v>
      </c>
      <c r="C158" s="15">
        <v>43</v>
      </c>
    </row>
    <row r="159" spans="1:5">
      <c r="A159" s="98" t="s">
        <v>205</v>
      </c>
      <c r="B159" s="98"/>
      <c r="C159" s="17" t="s">
        <v>209</v>
      </c>
      <c r="D159" s="17" t="s">
        <v>210</v>
      </c>
      <c r="E159" s="17" t="s">
        <v>211</v>
      </c>
    </row>
    <row r="160" spans="1:5">
      <c r="A160" s="14">
        <v>1</v>
      </c>
      <c r="B160" s="14" t="s">
        <v>289</v>
      </c>
      <c r="C160" s="14">
        <v>273</v>
      </c>
      <c r="D160" s="14">
        <v>226</v>
      </c>
      <c r="E160" s="14">
        <f>C160+D160</f>
        <v>499</v>
      </c>
    </row>
    <row r="161" spans="1:5">
      <c r="A161" s="14">
        <v>2</v>
      </c>
      <c r="B161" s="14" t="s">
        <v>284</v>
      </c>
      <c r="C161" s="14">
        <v>239</v>
      </c>
      <c r="D161" s="14">
        <v>195</v>
      </c>
      <c r="E161" s="14">
        <f>C161+D161</f>
        <v>434</v>
      </c>
    </row>
    <row r="162" spans="1:5">
      <c r="A162" s="14">
        <v>3</v>
      </c>
      <c r="B162" s="14" t="s">
        <v>271</v>
      </c>
      <c r="C162" s="14">
        <v>218</v>
      </c>
      <c r="D162" s="14">
        <v>178</v>
      </c>
      <c r="E162" s="14">
        <f>C162+D162</f>
        <v>396</v>
      </c>
    </row>
    <row r="163" spans="1:5">
      <c r="A163" s="14">
        <v>4</v>
      </c>
      <c r="B163" s="14" t="s">
        <v>280</v>
      </c>
      <c r="C163" s="14">
        <v>140</v>
      </c>
      <c r="D163" s="14">
        <v>203</v>
      </c>
      <c r="E163" s="14">
        <f>C163+D163</f>
        <v>343</v>
      </c>
    </row>
    <row r="164" spans="1:5">
      <c r="A164" s="14">
        <v>5</v>
      </c>
      <c r="B164" s="14" t="s">
        <v>283</v>
      </c>
      <c r="C164" s="14">
        <v>156</v>
      </c>
      <c r="D164" s="14">
        <v>127</v>
      </c>
      <c r="E164" s="14">
        <f>C164+D164</f>
        <v>283</v>
      </c>
    </row>
    <row r="165" spans="1:5">
      <c r="A165" s="14">
        <v>6</v>
      </c>
      <c r="B165" s="14" t="s">
        <v>278</v>
      </c>
      <c r="C165" s="14">
        <v>119</v>
      </c>
      <c r="D165" s="14">
        <v>162</v>
      </c>
      <c r="E165" s="14">
        <f>C165+D165</f>
        <v>281</v>
      </c>
    </row>
    <row r="166" spans="1:5">
      <c r="A166" s="14">
        <v>7</v>
      </c>
      <c r="B166" s="14" t="s">
        <v>275</v>
      </c>
      <c r="C166" s="14">
        <v>166</v>
      </c>
      <c r="D166" s="14">
        <v>109</v>
      </c>
      <c r="E166" s="14">
        <f>C166+D166</f>
        <v>275</v>
      </c>
    </row>
    <row r="167" spans="1:5">
      <c r="A167" s="14">
        <v>8</v>
      </c>
      <c r="B167" s="14" t="s">
        <v>291</v>
      </c>
      <c r="C167" s="14">
        <v>142</v>
      </c>
      <c r="D167" s="14">
        <v>106</v>
      </c>
      <c r="E167" s="14">
        <f>C167+D167</f>
        <v>248</v>
      </c>
    </row>
    <row r="168" spans="1:5">
      <c r="A168" s="14">
        <f>Zabierzów!A27</f>
        <v>9</v>
      </c>
      <c r="B168" s="14" t="s">
        <v>279</v>
      </c>
      <c r="C168" s="14">
        <v>143</v>
      </c>
      <c r="D168" s="14">
        <v>96</v>
      </c>
      <c r="E168" s="14">
        <f>C168+D168</f>
        <v>239</v>
      </c>
    </row>
    <row r="169" spans="1:5">
      <c r="A169" s="14">
        <v>10</v>
      </c>
      <c r="B169" s="14" t="s">
        <v>276</v>
      </c>
      <c r="C169" s="14">
        <v>141</v>
      </c>
      <c r="D169" s="14">
        <v>96</v>
      </c>
      <c r="E169" s="14">
        <f>C169+D169</f>
        <v>237</v>
      </c>
    </row>
    <row r="170" spans="1:5">
      <c r="A170" s="15">
        <v>11</v>
      </c>
      <c r="B170" s="15" t="s">
        <v>277</v>
      </c>
      <c r="C170" s="15">
        <v>144</v>
      </c>
      <c r="D170" s="15">
        <v>87</v>
      </c>
      <c r="E170" s="15">
        <f>C170+D170</f>
        <v>231</v>
      </c>
    </row>
    <row r="171" spans="1:5">
      <c r="A171" s="15">
        <v>12</v>
      </c>
      <c r="B171" s="15" t="s">
        <v>272</v>
      </c>
      <c r="C171" s="15">
        <v>90</v>
      </c>
      <c r="D171" s="15">
        <v>123</v>
      </c>
      <c r="E171" s="15">
        <f>C171+D171</f>
        <v>213</v>
      </c>
    </row>
    <row r="172" spans="1:5">
      <c r="A172" s="15">
        <v>13</v>
      </c>
      <c r="B172" s="15" t="s">
        <v>281</v>
      </c>
      <c r="C172" s="15">
        <v>102</v>
      </c>
      <c r="D172" s="15">
        <v>110</v>
      </c>
      <c r="E172" s="15">
        <f>C172+D172</f>
        <v>212</v>
      </c>
    </row>
    <row r="173" spans="1:5">
      <c r="A173" s="15">
        <v>14</v>
      </c>
      <c r="B173" s="15" t="s">
        <v>286</v>
      </c>
      <c r="C173" s="15">
        <v>137</v>
      </c>
      <c r="D173" s="15">
        <v>68</v>
      </c>
      <c r="E173" s="15">
        <f>C173+D173</f>
        <v>205</v>
      </c>
    </row>
    <row r="174" spans="1:5">
      <c r="A174" s="15">
        <v>15</v>
      </c>
      <c r="B174" s="15" t="s">
        <v>274</v>
      </c>
      <c r="C174" s="15">
        <v>112</v>
      </c>
      <c r="D174" s="15">
        <v>89</v>
      </c>
      <c r="E174" s="15">
        <f>C174+D174</f>
        <v>201</v>
      </c>
    </row>
    <row r="175" spans="1:5">
      <c r="A175" s="15">
        <v>16</v>
      </c>
      <c r="B175" s="15" t="s">
        <v>292</v>
      </c>
      <c r="C175" s="15">
        <v>115</v>
      </c>
      <c r="D175" s="15">
        <v>77</v>
      </c>
      <c r="E175" s="15">
        <f>C175+D175</f>
        <v>192</v>
      </c>
    </row>
    <row r="176" spans="1:5">
      <c r="A176" s="15">
        <v>17</v>
      </c>
      <c r="B176" s="15" t="s">
        <v>285</v>
      </c>
      <c r="C176" s="15">
        <v>88</v>
      </c>
      <c r="D176" s="15">
        <v>94</v>
      </c>
      <c r="E176" s="15">
        <f>C176+D176</f>
        <v>182</v>
      </c>
    </row>
    <row r="177" spans="1:5">
      <c r="A177" s="15">
        <f>Zabierzów!A36</f>
        <v>18</v>
      </c>
      <c r="B177" s="15" t="s">
        <v>288</v>
      </c>
      <c r="C177" s="15">
        <v>102</v>
      </c>
      <c r="D177" s="15">
        <v>60</v>
      </c>
      <c r="E177" s="15">
        <f>C177+D177</f>
        <v>162</v>
      </c>
    </row>
    <row r="178" spans="1:5">
      <c r="A178" s="15">
        <v>19</v>
      </c>
      <c r="B178" s="15" t="s">
        <v>287</v>
      </c>
      <c r="C178" s="15">
        <v>95</v>
      </c>
      <c r="D178" s="15">
        <v>65</v>
      </c>
      <c r="E178" s="15">
        <f>C178+D178</f>
        <v>160</v>
      </c>
    </row>
    <row r="179" spans="1:5">
      <c r="A179" s="15">
        <v>20</v>
      </c>
      <c r="B179" s="15" t="s">
        <v>273</v>
      </c>
      <c r="C179" s="15">
        <v>94</v>
      </c>
      <c r="D179" s="15">
        <v>57</v>
      </c>
      <c r="E179" s="15">
        <f>C179+D179</f>
        <v>151</v>
      </c>
    </row>
    <row r="180" spans="1:5">
      <c r="A180" s="15">
        <v>21</v>
      </c>
      <c r="B180" s="15" t="s">
        <v>290</v>
      </c>
      <c r="C180" s="15">
        <v>52</v>
      </c>
      <c r="D180" s="15">
        <v>37</v>
      </c>
      <c r="E180" s="15">
        <f>C180+D180</f>
        <v>89</v>
      </c>
    </row>
    <row r="181" spans="1:5">
      <c r="A181" s="15">
        <v>22</v>
      </c>
      <c r="B181" s="15" t="s">
        <v>282</v>
      </c>
      <c r="C181" s="15">
        <v>62</v>
      </c>
      <c r="D181" s="15">
        <v>25</v>
      </c>
      <c r="E181" s="15">
        <f>C181+D181</f>
        <v>87</v>
      </c>
    </row>
  </sheetData>
  <sortState ref="B149:C158">
    <sortCondition descending="1" ref="C149:C158"/>
  </sortState>
  <mergeCells count="14">
    <mergeCell ref="A1:C1"/>
    <mergeCell ref="A14:C14"/>
    <mergeCell ref="A159:B159"/>
    <mergeCell ref="A148:C148"/>
    <mergeCell ref="A136:C136"/>
    <mergeCell ref="A125:C125"/>
    <mergeCell ref="A114:C114"/>
    <mergeCell ref="A101:C101"/>
    <mergeCell ref="A90:C90"/>
    <mergeCell ref="A79:C79"/>
    <mergeCell ref="A67:C67"/>
    <mergeCell ref="A54:C54"/>
    <mergeCell ref="A45:C45"/>
    <mergeCell ref="A33:C33"/>
  </mergeCells>
  <pageMargins left="0.7" right="0.7" top="0.75" bottom="0.75" header="0.3" footer="0.3"/>
  <pageSetup paperSize="9" orientation="portrait" r:id="rId1"/>
  <rowBreaks count="2" manualBreakCount="2">
    <brk id="113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1"/>
  <sheetViews>
    <sheetView topLeftCell="A3" zoomScale="70" zoomScaleNormal="70" workbookViewId="0">
      <selection activeCell="B2" sqref="A2:L33"/>
    </sheetView>
  </sheetViews>
  <sheetFormatPr defaultRowHeight="14.25"/>
  <cols>
    <col min="7" max="7" width="11.75" customWidth="1"/>
    <col min="9" max="9" width="15.75" customWidth="1"/>
    <col min="11" max="11" width="19.625" customWidth="1"/>
  </cols>
  <sheetData>
    <row r="2" spans="1:11" ht="15" thickBot="1"/>
    <row r="3" spans="1:11" ht="35.1" customHeight="1" thickBot="1">
      <c r="A3" s="55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1" ht="43.5" customHeight="1">
      <c r="A4" s="11" t="s">
        <v>1</v>
      </c>
      <c r="B4" s="75" t="s">
        <v>37</v>
      </c>
      <c r="C4" s="67"/>
      <c r="D4" s="67"/>
      <c r="E4" s="67"/>
      <c r="F4" s="67"/>
      <c r="G4" s="68"/>
      <c r="H4" s="20">
        <v>1037</v>
      </c>
      <c r="I4" s="21"/>
      <c r="J4" s="22"/>
      <c r="K4" s="23"/>
    </row>
    <row r="5" spans="1:11" ht="35.1" customHeight="1">
      <c r="A5" s="5" t="s">
        <v>2</v>
      </c>
      <c r="B5" s="62" t="s">
        <v>3</v>
      </c>
      <c r="C5" s="62"/>
      <c r="D5" s="62"/>
      <c r="E5" s="62"/>
      <c r="F5" s="62"/>
      <c r="G5" s="62"/>
      <c r="H5" s="18">
        <v>518</v>
      </c>
      <c r="I5" s="19"/>
      <c r="J5" s="28" t="str">
        <f>IF(H6+H7=H5,"OK","BŁĄD - Suma kart wydanych oraz tych niewykorzystanych musi być równa liczbie otrzymanych kart do głosowania")</f>
        <v>OK</v>
      </c>
      <c r="K5" s="29"/>
    </row>
    <row r="6" spans="1:11" ht="35.1" customHeight="1">
      <c r="A6" s="5" t="s">
        <v>4</v>
      </c>
      <c r="B6" s="62" t="s">
        <v>5</v>
      </c>
      <c r="C6" s="62"/>
      <c r="D6" s="62"/>
      <c r="E6" s="62"/>
      <c r="F6" s="62"/>
      <c r="G6" s="62"/>
      <c r="H6" s="18">
        <v>307</v>
      </c>
      <c r="I6" s="19"/>
      <c r="J6" s="30"/>
      <c r="K6" s="31"/>
    </row>
    <row r="7" spans="1:11" ht="35.1" customHeight="1">
      <c r="A7" s="5" t="s">
        <v>6</v>
      </c>
      <c r="B7" s="62" t="s">
        <v>7</v>
      </c>
      <c r="C7" s="62"/>
      <c r="D7" s="62"/>
      <c r="E7" s="62"/>
      <c r="F7" s="62"/>
      <c r="G7" s="62"/>
      <c r="H7" s="18">
        <v>211</v>
      </c>
      <c r="I7" s="19"/>
      <c r="J7" s="32"/>
      <c r="K7" s="33"/>
    </row>
    <row r="8" spans="1:11" ht="35.1" customHeight="1" thickBot="1">
      <c r="A8" s="4"/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ht="35.1" customHeight="1" thickBot="1">
      <c r="A9" s="63" t="s">
        <v>35</v>
      </c>
      <c r="B9" s="64"/>
      <c r="C9" s="64"/>
      <c r="D9" s="64"/>
      <c r="E9" s="64"/>
      <c r="F9" s="64"/>
      <c r="G9" s="64"/>
      <c r="H9" s="64"/>
      <c r="I9" s="64"/>
      <c r="J9" s="64"/>
      <c r="K9" s="65"/>
    </row>
    <row r="10" spans="1:11" ht="35.1" customHeight="1">
      <c r="A10" s="10" t="s">
        <v>9</v>
      </c>
      <c r="B10" s="66" t="s">
        <v>36</v>
      </c>
      <c r="C10" s="67"/>
      <c r="D10" s="67"/>
      <c r="E10" s="67"/>
      <c r="F10" s="67"/>
      <c r="G10" s="68"/>
      <c r="H10" s="76">
        <v>307</v>
      </c>
      <c r="I10" s="77"/>
      <c r="J10" s="60" t="str">
        <f>IF(H11+H12=H10,"OK","BŁĄD - liczba kart wyjętych z urny musi być równa sumie kart nieważnych oraz ważnych wyjętych z urny")</f>
        <v>OK</v>
      </c>
      <c r="K10" s="61"/>
    </row>
    <row r="11" spans="1:11" ht="35.1" customHeight="1">
      <c r="A11" s="6" t="s">
        <v>10</v>
      </c>
      <c r="B11" s="36" t="s">
        <v>17</v>
      </c>
      <c r="C11" s="37"/>
      <c r="D11" s="37"/>
      <c r="E11" s="37"/>
      <c r="F11" s="37"/>
      <c r="G11" s="37"/>
      <c r="H11" s="26">
        <v>0</v>
      </c>
      <c r="I11" s="27"/>
      <c r="J11" s="30"/>
      <c r="K11" s="31"/>
    </row>
    <row r="12" spans="1:11" ht="35.1" customHeight="1">
      <c r="A12" s="6" t="s">
        <v>11</v>
      </c>
      <c r="B12" s="69" t="s">
        <v>18</v>
      </c>
      <c r="C12" s="39"/>
      <c r="D12" s="39"/>
      <c r="E12" s="39"/>
      <c r="F12" s="39"/>
      <c r="G12" s="40"/>
      <c r="H12" s="26">
        <v>307</v>
      </c>
      <c r="I12" s="27"/>
      <c r="J12" s="49" t="str">
        <f>IF(H13+H17=H12,"OK","BŁĄD - Liczba głosów ważnych oraz liczba głosów niewaznych z waznych kart musi być równa liczbie kart ważnych (6+7=5b)")</f>
        <v>OK</v>
      </c>
      <c r="K12" s="50"/>
    </row>
    <row r="13" spans="1:11" ht="35.1" customHeight="1">
      <c r="A13" s="7" t="s">
        <v>12</v>
      </c>
      <c r="B13" s="37" t="s">
        <v>21</v>
      </c>
      <c r="C13" s="37"/>
      <c r="D13" s="37"/>
      <c r="E13" s="37"/>
      <c r="F13" s="37"/>
      <c r="G13" s="37"/>
      <c r="H13" s="26">
        <v>6</v>
      </c>
      <c r="I13" s="27"/>
      <c r="J13" s="28" t="str">
        <f>IF(H14+H15+H16=H13,"OK","BŁĄD - Suma pola 6a - 6b - 6c musi być równa liczbie głosów nieważnych")</f>
        <v>OK</v>
      </c>
      <c r="K13" s="29"/>
    </row>
    <row r="14" spans="1:11" ht="42.75" customHeight="1">
      <c r="A14" s="6" t="s">
        <v>13</v>
      </c>
      <c r="B14" s="36" t="s">
        <v>19</v>
      </c>
      <c r="C14" s="37"/>
      <c r="D14" s="37"/>
      <c r="E14" s="37"/>
      <c r="F14" s="37"/>
      <c r="G14" s="37"/>
      <c r="H14" s="26">
        <v>4</v>
      </c>
      <c r="I14" s="27"/>
      <c r="J14" s="30"/>
      <c r="K14" s="31"/>
    </row>
    <row r="15" spans="1:11" ht="35.1" customHeight="1">
      <c r="A15" s="6" t="s">
        <v>14</v>
      </c>
      <c r="B15" s="36" t="s">
        <v>20</v>
      </c>
      <c r="C15" s="37"/>
      <c r="D15" s="37"/>
      <c r="E15" s="37"/>
      <c r="F15" s="37"/>
      <c r="G15" s="37"/>
      <c r="H15" s="26">
        <v>0</v>
      </c>
      <c r="I15" s="27"/>
      <c r="J15" s="30"/>
      <c r="K15" s="31"/>
    </row>
    <row r="16" spans="1:11" ht="35.1" customHeight="1">
      <c r="A16" s="6" t="s">
        <v>15</v>
      </c>
      <c r="B16" s="36" t="s">
        <v>22</v>
      </c>
      <c r="C16" s="37"/>
      <c r="D16" s="37"/>
      <c r="E16" s="37"/>
      <c r="F16" s="37"/>
      <c r="G16" s="37"/>
      <c r="H16" s="26">
        <v>2</v>
      </c>
      <c r="I16" s="27"/>
      <c r="J16" s="32"/>
      <c r="K16" s="33"/>
    </row>
    <row r="17" spans="1:11" ht="35.1" customHeight="1">
      <c r="A17" s="7" t="s">
        <v>16</v>
      </c>
      <c r="B17" s="38" t="s">
        <v>34</v>
      </c>
      <c r="C17" s="39"/>
      <c r="D17" s="39"/>
      <c r="E17" s="39"/>
      <c r="F17" s="39"/>
      <c r="G17" s="40"/>
      <c r="H17" s="26">
        <v>301</v>
      </c>
      <c r="I17" s="27"/>
      <c r="J17" s="49" t="str">
        <f>IF(H17+H13=H6,"OK","OSTRZEŻENIE - Suma liczb głosów ważnych oraz nieważnych powinna być równa liczbie kart wydanych do głosowania")</f>
        <v>OK</v>
      </c>
      <c r="K17" s="50"/>
    </row>
    <row r="18" spans="1:11" ht="35.1" customHeight="1" thickBot="1">
      <c r="A18" s="4"/>
      <c r="B18" s="2"/>
      <c r="C18" s="2"/>
      <c r="D18" s="2"/>
      <c r="E18" s="2"/>
      <c r="F18" s="2"/>
      <c r="G18" s="2"/>
      <c r="H18" s="2"/>
      <c r="I18" s="2"/>
      <c r="J18" s="2"/>
      <c r="K18" s="3"/>
    </row>
    <row r="19" spans="1:11" ht="35.1" customHeight="1" thickBot="1">
      <c r="A19" s="41" t="s">
        <v>23</v>
      </c>
      <c r="B19" s="72"/>
      <c r="C19" s="72"/>
      <c r="D19" s="72"/>
      <c r="E19" s="72"/>
      <c r="F19" s="72"/>
      <c r="G19" s="72"/>
      <c r="H19" s="72"/>
      <c r="I19" s="72"/>
      <c r="J19" s="72"/>
      <c r="K19" s="73"/>
    </row>
    <row r="20" spans="1:11" ht="35.1" customHeight="1">
      <c r="A20" s="12"/>
      <c r="B20" s="34" t="s">
        <v>32</v>
      </c>
      <c r="C20" s="34"/>
      <c r="D20" s="34"/>
      <c r="E20" s="34"/>
      <c r="F20" s="34"/>
      <c r="G20" s="34"/>
      <c r="H20" s="71"/>
      <c r="I20" s="71"/>
      <c r="J20" s="74"/>
      <c r="K20" s="74"/>
    </row>
    <row r="21" spans="1:11" ht="35.1" customHeight="1">
      <c r="A21" s="8">
        <v>1</v>
      </c>
      <c r="B21" s="70" t="s">
        <v>48</v>
      </c>
      <c r="C21" s="70"/>
      <c r="D21" s="70"/>
      <c r="E21" s="70"/>
      <c r="F21" s="70"/>
      <c r="G21" s="70"/>
      <c r="H21" s="71">
        <v>166</v>
      </c>
      <c r="I21" s="71"/>
      <c r="J21" s="74"/>
      <c r="K21" s="74"/>
    </row>
    <row r="22" spans="1:11" ht="35.1" customHeight="1">
      <c r="A22" s="8">
        <v>2</v>
      </c>
      <c r="B22" s="70" t="s">
        <v>43</v>
      </c>
      <c r="C22" s="70"/>
      <c r="D22" s="70"/>
      <c r="E22" s="70"/>
      <c r="F22" s="70"/>
      <c r="G22" s="70"/>
      <c r="H22" s="71">
        <v>171</v>
      </c>
      <c r="I22" s="71"/>
      <c r="J22" s="74"/>
      <c r="K22" s="74"/>
    </row>
    <row r="23" spans="1:11" ht="35.1" customHeight="1">
      <c r="A23" s="8">
        <v>3</v>
      </c>
      <c r="B23" s="70" t="s">
        <v>42</v>
      </c>
      <c r="C23" s="70"/>
      <c r="D23" s="70"/>
      <c r="E23" s="70"/>
      <c r="F23" s="70"/>
      <c r="G23" s="70"/>
      <c r="H23" s="71">
        <v>119</v>
      </c>
      <c r="I23" s="71"/>
      <c r="J23" s="74"/>
      <c r="K23" s="74"/>
    </row>
    <row r="24" spans="1:11" ht="35.1" customHeight="1">
      <c r="A24" s="8">
        <v>4</v>
      </c>
      <c r="B24" s="70" t="s">
        <v>41</v>
      </c>
      <c r="C24" s="70"/>
      <c r="D24" s="70"/>
      <c r="E24" s="70"/>
      <c r="F24" s="70"/>
      <c r="G24" s="70"/>
      <c r="H24" s="71">
        <v>61</v>
      </c>
      <c r="I24" s="71"/>
      <c r="J24" s="74"/>
      <c r="K24" s="74"/>
    </row>
    <row r="25" spans="1:11" ht="35.1" customHeight="1">
      <c r="A25" s="8">
        <v>5</v>
      </c>
      <c r="B25" s="70" t="s">
        <v>38</v>
      </c>
      <c r="C25" s="70"/>
      <c r="D25" s="70"/>
      <c r="E25" s="70"/>
      <c r="F25" s="70"/>
      <c r="G25" s="70"/>
      <c r="H25" s="71">
        <v>102</v>
      </c>
      <c r="I25" s="71"/>
      <c r="J25" s="74"/>
      <c r="K25" s="74"/>
    </row>
    <row r="26" spans="1:11" ht="35.1" customHeight="1">
      <c r="A26" s="8">
        <v>6</v>
      </c>
      <c r="B26" s="70" t="s">
        <v>40</v>
      </c>
      <c r="C26" s="70"/>
      <c r="D26" s="70"/>
      <c r="E26" s="70"/>
      <c r="F26" s="70"/>
      <c r="G26" s="70"/>
      <c r="H26" s="71">
        <v>162</v>
      </c>
      <c r="I26" s="71"/>
      <c r="J26" s="74"/>
      <c r="K26" s="74"/>
    </row>
    <row r="27" spans="1:11" ht="35.1" customHeight="1">
      <c r="A27" s="8">
        <v>7</v>
      </c>
      <c r="B27" s="70" t="s">
        <v>39</v>
      </c>
      <c r="C27" s="70"/>
      <c r="D27" s="70"/>
      <c r="E27" s="70"/>
      <c r="F27" s="70"/>
      <c r="G27" s="70"/>
      <c r="H27" s="71">
        <v>73</v>
      </c>
      <c r="I27" s="71"/>
      <c r="J27" s="74"/>
      <c r="K27" s="74"/>
    </row>
    <row r="28" spans="1:11" ht="35.1" customHeight="1">
      <c r="A28" s="8">
        <v>8</v>
      </c>
      <c r="B28" s="70" t="s">
        <v>44</v>
      </c>
      <c r="C28" s="70"/>
      <c r="D28" s="70"/>
      <c r="E28" s="70"/>
      <c r="F28" s="70"/>
      <c r="G28" s="70"/>
      <c r="H28" s="71">
        <v>179</v>
      </c>
      <c r="I28" s="71"/>
      <c r="J28" s="74"/>
      <c r="K28" s="74"/>
    </row>
    <row r="29" spans="1:11" ht="35.1" customHeight="1">
      <c r="A29" s="8">
        <v>9</v>
      </c>
      <c r="B29" s="70" t="s">
        <v>45</v>
      </c>
      <c r="C29" s="70"/>
      <c r="D29" s="70"/>
      <c r="E29" s="70"/>
      <c r="F29" s="70"/>
      <c r="G29" s="70"/>
      <c r="H29" s="71">
        <v>90</v>
      </c>
      <c r="I29" s="71"/>
      <c r="J29" s="74"/>
      <c r="K29" s="74"/>
    </row>
    <row r="30" spans="1:11" ht="35.1" customHeight="1">
      <c r="A30" s="8">
        <v>10</v>
      </c>
      <c r="B30" s="70" t="s">
        <v>46</v>
      </c>
      <c r="C30" s="70"/>
      <c r="D30" s="70"/>
      <c r="E30" s="70"/>
      <c r="F30" s="70"/>
      <c r="G30" s="70"/>
      <c r="H30" s="71">
        <v>112</v>
      </c>
      <c r="I30" s="71"/>
      <c r="J30" s="74"/>
      <c r="K30" s="74"/>
    </row>
    <row r="31" spans="1:11" ht="35.1" customHeight="1">
      <c r="A31" s="8">
        <v>11</v>
      </c>
      <c r="B31" s="70" t="s">
        <v>47</v>
      </c>
      <c r="C31" s="70"/>
      <c r="D31" s="70"/>
      <c r="E31" s="70"/>
      <c r="F31" s="70"/>
      <c r="G31" s="70"/>
      <c r="H31" s="71">
        <v>196</v>
      </c>
      <c r="I31" s="71"/>
      <c r="J31" s="74"/>
      <c r="K31" s="74"/>
    </row>
  </sheetData>
  <mergeCells count="58">
    <mergeCell ref="J20:K31"/>
    <mergeCell ref="A3:K3"/>
    <mergeCell ref="B4:G4"/>
    <mergeCell ref="H4:I4"/>
    <mergeCell ref="J4:K4"/>
    <mergeCell ref="B5:G5"/>
    <mergeCell ref="H5:I5"/>
    <mergeCell ref="J5:K7"/>
    <mergeCell ref="B6:G6"/>
    <mergeCell ref="H6:I6"/>
    <mergeCell ref="B7:G7"/>
    <mergeCell ref="H7:I7"/>
    <mergeCell ref="A9:K9"/>
    <mergeCell ref="B10:G10"/>
    <mergeCell ref="H10:I10"/>
    <mergeCell ref="J10:K11"/>
    <mergeCell ref="B11:G11"/>
    <mergeCell ref="H11:I11"/>
    <mergeCell ref="A19:K19"/>
    <mergeCell ref="B12:G12"/>
    <mergeCell ref="H12:I12"/>
    <mergeCell ref="J12:K12"/>
    <mergeCell ref="B13:G13"/>
    <mergeCell ref="H13:I13"/>
    <mergeCell ref="J13:K16"/>
    <mergeCell ref="B14:G14"/>
    <mergeCell ref="H14:I14"/>
    <mergeCell ref="B15:G15"/>
    <mergeCell ref="H15:I15"/>
    <mergeCell ref="B16:G16"/>
    <mergeCell ref="H16:I16"/>
    <mergeCell ref="B17:G17"/>
    <mergeCell ref="H17:I17"/>
    <mergeCell ref="J17:K17"/>
    <mergeCell ref="B27:G27"/>
    <mergeCell ref="H27:I27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31:G31"/>
    <mergeCell ref="H31:I31"/>
    <mergeCell ref="B28:G28"/>
    <mergeCell ref="H28:I28"/>
    <mergeCell ref="B29:G29"/>
    <mergeCell ref="H29:I29"/>
    <mergeCell ref="B30:G30"/>
    <mergeCell ref="H30:I30"/>
  </mergeCells>
  <conditionalFormatting sqref="J10">
    <cfRule type="containsText" dxfId="207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urny",J10)))</formula>
    </cfRule>
    <cfRule type="containsText" dxfId="206" priority="12" operator="containsText" text="ŹLE">
      <formula>NOT(ISERROR(SEARCH("ŹLE",J10)))</formula>
    </cfRule>
    <cfRule type="containsText" dxfId="205" priority="13" operator="containsText" text="OK">
      <formula>NOT(ISERROR(SEARCH("OK",J10)))</formula>
    </cfRule>
  </conditionalFormatting>
  <conditionalFormatting sqref="J5:K7">
    <cfRule type="containsText" dxfId="204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głosowania",J5)))</formula>
    </cfRule>
    <cfRule type="containsText" dxfId="203" priority="10" operator="containsText" text="OK">
      <formula>NOT(ISERROR(SEARCH("OK",J5)))</formula>
    </cfRule>
  </conditionalFormatting>
  <conditionalFormatting sqref="J13:K16">
    <cfRule type="containsText" dxfId="202" priority="7" operator="containsText" text="OK">
      <formula>NOT(ISERROR(SEARCH("OK",J13)))</formula>
    </cfRule>
    <cfRule type="containsText" dxfId="201" priority="8" operator="containsText" text="BŁĄD - Suma pola 6a - 6b - 6c musi być równa liczbie głosów nieważnych">
      <formula>NOT(ISERROR(SEARCH("BŁĄD - Suma pola 6a - 6b - 6c musi być równa liczbie głosów nieważnych",J13)))</formula>
    </cfRule>
  </conditionalFormatting>
  <conditionalFormatting sqref="J17:K17">
    <cfRule type="containsText" dxfId="200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głosowania",J17)))</formula>
    </cfRule>
    <cfRule type="containsText" dxfId="199" priority="6" operator="containsText" text="OK">
      <formula>NOT(ISERROR(SEARCH("OK",J17)))</formula>
    </cfRule>
  </conditionalFormatting>
  <conditionalFormatting sqref="J20">
    <cfRule type="containsText" dxfId="198" priority="3" operator="containsText" text="OK">
      <formula>NOT(ISERROR(SEARCH("OK",J20)))</formula>
    </cfRule>
    <cfRule type="containsText" dxfId="197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ważnych",J20)))</formula>
    </cfRule>
  </conditionalFormatting>
  <conditionalFormatting sqref="J12:K12">
    <cfRule type="containsText" dxfId="196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(6+7=5b)",J12)))</formula>
    </cfRule>
    <cfRule type="containsText" dxfId="195" priority="2" operator="containsText" text="OK">
      <formula>NOT(ISERROR(SEARCH("OK",J12)))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zoomScale="85" zoomScaleNormal="85" workbookViewId="0">
      <selection activeCell="B2" sqref="A2:L33"/>
    </sheetView>
  </sheetViews>
  <sheetFormatPr defaultRowHeight="14.25"/>
  <cols>
    <col min="7" max="7" width="13.875" customWidth="1"/>
    <col min="9" max="9" width="12.375" customWidth="1"/>
    <col min="11" max="11" width="14" customWidth="1"/>
  </cols>
  <sheetData>
    <row r="1" spans="1:11" ht="35.1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52.5" customHeight="1">
      <c r="A2" s="11" t="s">
        <v>1</v>
      </c>
      <c r="B2" s="58" t="s">
        <v>8</v>
      </c>
      <c r="C2" s="59"/>
      <c r="D2" s="59"/>
      <c r="E2" s="59"/>
      <c r="F2" s="59"/>
      <c r="G2" s="59"/>
      <c r="H2" s="20">
        <v>1626</v>
      </c>
      <c r="I2" s="21"/>
      <c r="J2" s="22"/>
      <c r="K2" s="23"/>
    </row>
    <row r="3" spans="1:11" ht="35.1" customHeight="1">
      <c r="A3" s="5" t="s">
        <v>2</v>
      </c>
      <c r="B3" s="62" t="s">
        <v>3</v>
      </c>
      <c r="C3" s="62"/>
      <c r="D3" s="62"/>
      <c r="E3" s="62"/>
      <c r="F3" s="62"/>
      <c r="G3" s="62"/>
      <c r="H3" s="18">
        <v>813</v>
      </c>
      <c r="I3" s="19"/>
      <c r="J3" s="28" t="str">
        <f>IF(H4+H5=H3,"OK","BŁĄD - Suma kart wydanych oraz tych niewykorzystanych musi być równa liczbie otrzymanych kart do głosowania")</f>
        <v>OK</v>
      </c>
      <c r="K3" s="29"/>
    </row>
    <row r="4" spans="1:11" ht="35.1" customHeight="1">
      <c r="A4" s="5" t="s">
        <v>4</v>
      </c>
      <c r="B4" s="62" t="s">
        <v>5</v>
      </c>
      <c r="C4" s="62"/>
      <c r="D4" s="62"/>
      <c r="E4" s="62"/>
      <c r="F4" s="62"/>
      <c r="G4" s="62"/>
      <c r="H4" s="18">
        <v>637</v>
      </c>
      <c r="I4" s="19"/>
      <c r="J4" s="30"/>
      <c r="K4" s="31"/>
    </row>
    <row r="5" spans="1:11" ht="35.1" customHeight="1">
      <c r="A5" s="5" t="s">
        <v>6</v>
      </c>
      <c r="B5" s="62" t="s">
        <v>7</v>
      </c>
      <c r="C5" s="62"/>
      <c r="D5" s="62"/>
      <c r="E5" s="62"/>
      <c r="F5" s="62"/>
      <c r="G5" s="62"/>
      <c r="H5" s="18">
        <v>176</v>
      </c>
      <c r="I5" s="19"/>
      <c r="J5" s="32"/>
      <c r="K5" s="33"/>
    </row>
    <row r="6" spans="1:11" ht="35.1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5.1" customHeight="1" thickBot="1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35.1" customHeight="1">
      <c r="A8" s="10" t="s">
        <v>9</v>
      </c>
      <c r="B8" s="66" t="s">
        <v>36</v>
      </c>
      <c r="C8" s="67"/>
      <c r="D8" s="67"/>
      <c r="E8" s="67"/>
      <c r="F8" s="67"/>
      <c r="G8" s="68"/>
      <c r="H8" s="76">
        <v>637</v>
      </c>
      <c r="I8" s="77"/>
      <c r="J8" s="60" t="str">
        <f>IF(H9+H10=H8,"OK","BŁĄD - liczba kart wyjętych z urny musi być równa sumie kart nieważnych oraz ważnych wyjętych z urny")</f>
        <v>OK</v>
      </c>
      <c r="K8" s="61"/>
    </row>
    <row r="9" spans="1:11" ht="35.1" customHeight="1">
      <c r="A9" s="6" t="s">
        <v>10</v>
      </c>
      <c r="B9" s="36" t="s">
        <v>17</v>
      </c>
      <c r="C9" s="37"/>
      <c r="D9" s="37"/>
      <c r="E9" s="37"/>
      <c r="F9" s="37"/>
      <c r="G9" s="37"/>
      <c r="H9" s="26">
        <v>7</v>
      </c>
      <c r="I9" s="27"/>
      <c r="J9" s="30"/>
      <c r="K9" s="31"/>
    </row>
    <row r="10" spans="1:11" ht="35.1" customHeight="1">
      <c r="A10" s="6" t="s">
        <v>11</v>
      </c>
      <c r="B10" s="69" t="s">
        <v>18</v>
      </c>
      <c r="C10" s="39"/>
      <c r="D10" s="39"/>
      <c r="E10" s="39"/>
      <c r="F10" s="39"/>
      <c r="G10" s="40"/>
      <c r="H10" s="26">
        <v>630</v>
      </c>
      <c r="I10" s="27"/>
      <c r="J10" s="49" t="str">
        <f>IF(H11+H15=H10,"OK","BŁĄD - Liczba głosów ważnych oraz liczba głosów niewaznych z waznych kart musi być równa liczbie kart ważnych (6+7=5b)")</f>
        <v>OK</v>
      </c>
      <c r="K10" s="50"/>
    </row>
    <row r="11" spans="1:11" ht="35.1" customHeight="1">
      <c r="A11" s="7" t="s">
        <v>12</v>
      </c>
      <c r="B11" s="37" t="s">
        <v>21</v>
      </c>
      <c r="C11" s="37"/>
      <c r="D11" s="37"/>
      <c r="E11" s="37"/>
      <c r="F11" s="37"/>
      <c r="G11" s="37"/>
      <c r="H11" s="26">
        <v>0</v>
      </c>
      <c r="I11" s="27"/>
      <c r="J11" s="28" t="str">
        <f>IF(H12+H13+H14=H11,"OK","BŁĄD - Suma pola 6a - 6b - 6c musi być równa liczbie głosów nieważnych")</f>
        <v>OK</v>
      </c>
      <c r="K11" s="29"/>
    </row>
    <row r="12" spans="1:11" ht="45.75" customHeight="1">
      <c r="A12" s="6" t="s">
        <v>13</v>
      </c>
      <c r="B12" s="36" t="s">
        <v>19</v>
      </c>
      <c r="C12" s="37"/>
      <c r="D12" s="37"/>
      <c r="E12" s="37"/>
      <c r="F12" s="37"/>
      <c r="G12" s="37"/>
      <c r="H12" s="26">
        <v>0</v>
      </c>
      <c r="I12" s="27"/>
      <c r="J12" s="30"/>
      <c r="K12" s="31"/>
    </row>
    <row r="13" spans="1:11" ht="35.1" customHeight="1">
      <c r="A13" s="6" t="s">
        <v>14</v>
      </c>
      <c r="B13" s="36" t="s">
        <v>20</v>
      </c>
      <c r="C13" s="37"/>
      <c r="D13" s="37"/>
      <c r="E13" s="37"/>
      <c r="F13" s="37"/>
      <c r="G13" s="37"/>
      <c r="H13" s="26">
        <v>0</v>
      </c>
      <c r="I13" s="27"/>
      <c r="J13" s="30"/>
      <c r="K13" s="31"/>
    </row>
    <row r="14" spans="1:11" ht="35.1" customHeight="1">
      <c r="A14" s="6" t="s">
        <v>15</v>
      </c>
      <c r="B14" s="36" t="s">
        <v>22</v>
      </c>
      <c r="C14" s="37"/>
      <c r="D14" s="37"/>
      <c r="E14" s="37"/>
      <c r="F14" s="37"/>
      <c r="G14" s="37"/>
      <c r="H14" s="26">
        <v>0</v>
      </c>
      <c r="I14" s="27"/>
      <c r="J14" s="32"/>
      <c r="K14" s="33"/>
    </row>
    <row r="15" spans="1:11" ht="35.1" customHeight="1">
      <c r="A15" s="7" t="s">
        <v>16</v>
      </c>
      <c r="B15" s="38" t="s">
        <v>34</v>
      </c>
      <c r="C15" s="39"/>
      <c r="D15" s="39"/>
      <c r="E15" s="39"/>
      <c r="F15" s="39"/>
      <c r="G15" s="40"/>
      <c r="H15" s="26">
        <v>630</v>
      </c>
      <c r="I15" s="27"/>
      <c r="J15" s="49" t="str">
        <f>IF(H15+H11=H4,"OK","OSTRZEŻENIE - Suma liczb głosów ważnych oraz nieważnych powinna być równa liczbie kart wydanych do głosowania")</f>
        <v>OSTRZEŻENIE - Suma liczb głosów ważnych oraz nieważnych powinna być równa liczbie kart wydanych do głosowania</v>
      </c>
      <c r="K15" s="50"/>
    </row>
    <row r="16" spans="1:11" ht="35.1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5.1" customHeight="1" thickBot="1">
      <c r="A17" s="41" t="s">
        <v>23</v>
      </c>
      <c r="B17" s="42"/>
      <c r="C17" s="42"/>
      <c r="D17" s="42"/>
      <c r="E17" s="42"/>
      <c r="F17" s="42"/>
      <c r="G17" s="42"/>
      <c r="H17" s="42"/>
      <c r="I17" s="42"/>
      <c r="J17" s="72"/>
      <c r="K17" s="73"/>
    </row>
    <row r="18" spans="1:11" ht="35.1" customHeight="1">
      <c r="A18" s="12"/>
      <c r="B18" s="44" t="s">
        <v>32</v>
      </c>
      <c r="C18" s="44"/>
      <c r="D18" s="44"/>
      <c r="E18" s="44"/>
      <c r="F18" s="44"/>
      <c r="G18" s="44"/>
      <c r="H18" s="53"/>
      <c r="I18" s="54"/>
      <c r="J18" s="74"/>
      <c r="K18" s="74"/>
    </row>
    <row r="19" spans="1:11" ht="35.1" customHeight="1">
      <c r="A19" s="8">
        <v>1</v>
      </c>
      <c r="B19" s="70" t="s">
        <v>49</v>
      </c>
      <c r="C19" s="70"/>
      <c r="D19" s="70"/>
      <c r="E19" s="70"/>
      <c r="F19" s="70"/>
      <c r="G19" s="70"/>
      <c r="H19" s="18">
        <v>51</v>
      </c>
      <c r="I19" s="19"/>
      <c r="J19" s="74"/>
      <c r="K19" s="74"/>
    </row>
    <row r="20" spans="1:11" ht="35.1" customHeight="1">
      <c r="A20" s="8">
        <v>2</v>
      </c>
      <c r="B20" s="70" t="s">
        <v>50</v>
      </c>
      <c r="C20" s="70"/>
      <c r="D20" s="70"/>
      <c r="E20" s="70"/>
      <c r="F20" s="70"/>
      <c r="G20" s="70"/>
      <c r="H20" s="18">
        <v>245</v>
      </c>
      <c r="I20" s="19"/>
      <c r="J20" s="74"/>
      <c r="K20" s="74"/>
    </row>
    <row r="21" spans="1:11" ht="35.1" customHeight="1">
      <c r="A21" s="8">
        <v>3</v>
      </c>
      <c r="B21" s="70" t="s">
        <v>51</v>
      </c>
      <c r="C21" s="70"/>
      <c r="D21" s="70"/>
      <c r="E21" s="70"/>
      <c r="F21" s="70"/>
      <c r="G21" s="70"/>
      <c r="H21" s="18">
        <v>191</v>
      </c>
      <c r="I21" s="19"/>
      <c r="J21" s="74"/>
      <c r="K21" s="74"/>
    </row>
    <row r="22" spans="1:11" ht="35.1" customHeight="1">
      <c r="A22" s="8">
        <v>4</v>
      </c>
      <c r="B22" s="70" t="s">
        <v>52</v>
      </c>
      <c r="C22" s="70"/>
      <c r="D22" s="70"/>
      <c r="E22" s="70"/>
      <c r="F22" s="70"/>
      <c r="G22" s="70"/>
      <c r="H22" s="18">
        <v>294</v>
      </c>
      <c r="I22" s="19"/>
      <c r="J22" s="74"/>
      <c r="K22" s="74"/>
    </row>
    <row r="23" spans="1:11" ht="35.1" customHeight="1">
      <c r="A23" s="8">
        <v>5</v>
      </c>
      <c r="B23" s="70" t="s">
        <v>53</v>
      </c>
      <c r="C23" s="70"/>
      <c r="D23" s="70"/>
      <c r="E23" s="70"/>
      <c r="F23" s="70"/>
      <c r="G23" s="70"/>
      <c r="H23" s="18">
        <v>283</v>
      </c>
      <c r="I23" s="19"/>
      <c r="J23" s="74"/>
      <c r="K23" s="74"/>
    </row>
    <row r="24" spans="1:11" ht="35.1" customHeight="1">
      <c r="A24" s="8">
        <v>6</v>
      </c>
      <c r="B24" s="70" t="s">
        <v>54</v>
      </c>
      <c r="C24" s="70"/>
      <c r="D24" s="70"/>
      <c r="E24" s="70"/>
      <c r="F24" s="70"/>
      <c r="G24" s="70"/>
      <c r="H24" s="18">
        <v>200</v>
      </c>
      <c r="I24" s="19"/>
      <c r="J24" s="74"/>
      <c r="K24" s="74"/>
    </row>
    <row r="25" spans="1:11" ht="35.1" customHeight="1">
      <c r="A25" s="8">
        <v>7</v>
      </c>
      <c r="B25" s="70" t="s">
        <v>55</v>
      </c>
      <c r="C25" s="70"/>
      <c r="D25" s="70"/>
      <c r="E25" s="70"/>
      <c r="F25" s="70"/>
      <c r="G25" s="70"/>
      <c r="H25" s="18">
        <v>203</v>
      </c>
      <c r="I25" s="19"/>
      <c r="J25" s="74"/>
      <c r="K25" s="74"/>
    </row>
    <row r="26" spans="1:11" ht="35.1" customHeight="1">
      <c r="A26" s="8">
        <v>8</v>
      </c>
      <c r="B26" s="70" t="s">
        <v>56</v>
      </c>
      <c r="C26" s="70"/>
      <c r="D26" s="70"/>
      <c r="E26" s="70"/>
      <c r="F26" s="70"/>
      <c r="G26" s="70"/>
      <c r="H26" s="18">
        <v>201</v>
      </c>
      <c r="I26" s="19"/>
      <c r="J26" s="74"/>
      <c r="K26" s="74"/>
    </row>
    <row r="27" spans="1:11" ht="35.1" customHeight="1">
      <c r="A27" s="8">
        <v>9</v>
      </c>
      <c r="B27" s="70" t="s">
        <v>57</v>
      </c>
      <c r="C27" s="70"/>
      <c r="D27" s="70"/>
      <c r="E27" s="70"/>
      <c r="F27" s="70"/>
      <c r="G27" s="70"/>
      <c r="H27" s="18">
        <v>231</v>
      </c>
      <c r="I27" s="19"/>
      <c r="J27" s="74"/>
      <c r="K27" s="74"/>
    </row>
    <row r="28" spans="1:11" ht="35.1" customHeight="1">
      <c r="A28" s="8">
        <v>10</v>
      </c>
      <c r="B28" s="70" t="s">
        <v>58</v>
      </c>
      <c r="C28" s="70"/>
      <c r="D28" s="70"/>
      <c r="E28" s="70"/>
      <c r="F28" s="70"/>
      <c r="G28" s="70"/>
      <c r="H28" s="18">
        <v>249</v>
      </c>
      <c r="I28" s="19"/>
      <c r="J28" s="74"/>
      <c r="K28" s="74"/>
    </row>
    <row r="29" spans="1:11" ht="35.1" customHeight="1">
      <c r="A29" s="8">
        <v>11</v>
      </c>
      <c r="B29" s="70" t="s">
        <v>59</v>
      </c>
      <c r="C29" s="70"/>
      <c r="D29" s="70"/>
      <c r="E29" s="70"/>
      <c r="F29" s="70"/>
      <c r="G29" s="70"/>
      <c r="H29" s="18">
        <v>276</v>
      </c>
      <c r="I29" s="19"/>
      <c r="J29" s="74"/>
      <c r="K29" s="74"/>
    </row>
    <row r="30" spans="1:11" ht="35.1" customHeight="1">
      <c r="A30" s="8">
        <v>12</v>
      </c>
      <c r="B30" s="70" t="s">
        <v>60</v>
      </c>
      <c r="C30" s="70"/>
      <c r="D30" s="70"/>
      <c r="E30" s="70"/>
      <c r="F30" s="70"/>
      <c r="G30" s="70"/>
      <c r="H30" s="18">
        <v>164</v>
      </c>
      <c r="I30" s="19"/>
      <c r="J30" s="74"/>
      <c r="K30" s="74"/>
    </row>
    <row r="31" spans="1:11" ht="35.1" customHeight="1">
      <c r="A31" s="8">
        <v>13</v>
      </c>
      <c r="B31" s="70" t="s">
        <v>61</v>
      </c>
      <c r="C31" s="70"/>
      <c r="D31" s="70"/>
      <c r="E31" s="70"/>
      <c r="F31" s="70"/>
      <c r="G31" s="70"/>
      <c r="H31" s="18">
        <v>211</v>
      </c>
      <c r="I31" s="19"/>
      <c r="J31" s="74"/>
      <c r="K31" s="74"/>
    </row>
    <row r="32" spans="1:11" ht="35.1" customHeight="1">
      <c r="A32" s="8">
        <v>14</v>
      </c>
      <c r="B32" s="70" t="s">
        <v>62</v>
      </c>
      <c r="C32" s="70"/>
      <c r="D32" s="70"/>
      <c r="E32" s="70"/>
      <c r="F32" s="70"/>
      <c r="G32" s="70"/>
      <c r="H32" s="71">
        <v>232</v>
      </c>
      <c r="I32" s="71"/>
      <c r="J32" s="74"/>
      <c r="K32" s="74"/>
    </row>
    <row r="33" spans="1:11" ht="35.1" customHeight="1">
      <c r="A33" s="8">
        <v>15</v>
      </c>
      <c r="B33" s="70" t="s">
        <v>63</v>
      </c>
      <c r="C33" s="70"/>
      <c r="D33" s="70"/>
      <c r="E33" s="70"/>
      <c r="F33" s="70"/>
      <c r="G33" s="70"/>
      <c r="H33" s="71">
        <v>166</v>
      </c>
      <c r="I33" s="71"/>
      <c r="J33" s="74"/>
      <c r="K33" s="74"/>
    </row>
    <row r="34" spans="1:11" ht="35.1" customHeight="1">
      <c r="A34" s="8">
        <v>16</v>
      </c>
      <c r="B34" s="70" t="s">
        <v>64</v>
      </c>
      <c r="C34" s="70"/>
      <c r="D34" s="70"/>
      <c r="E34" s="70"/>
      <c r="F34" s="70"/>
      <c r="G34" s="70"/>
      <c r="H34" s="71">
        <v>264</v>
      </c>
      <c r="I34" s="71"/>
      <c r="J34" s="74"/>
      <c r="K34" s="74"/>
    </row>
    <row r="35" spans="1:11" ht="35.1" customHeight="1">
      <c r="A35" s="8">
        <v>17</v>
      </c>
      <c r="B35" s="70" t="s">
        <v>65</v>
      </c>
      <c r="C35" s="70"/>
      <c r="D35" s="70"/>
      <c r="E35" s="70"/>
      <c r="F35" s="70"/>
      <c r="G35" s="70"/>
      <c r="H35" s="71">
        <v>175</v>
      </c>
      <c r="I35" s="71"/>
      <c r="J35" s="74"/>
      <c r="K35" s="74"/>
    </row>
    <row r="36" spans="1:11">
      <c r="I36">
        <f>SUM(H19:I35)</f>
        <v>3636</v>
      </c>
    </row>
  </sheetData>
  <mergeCells count="70">
    <mergeCell ref="B35:G35"/>
    <mergeCell ref="H35:I35"/>
    <mergeCell ref="J18:K35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5:G25"/>
    <mergeCell ref="H25:I25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H15:I15"/>
    <mergeCell ref="J15:K15"/>
    <mergeCell ref="A7:K7"/>
    <mergeCell ref="B8:G8"/>
    <mergeCell ref="H8:I8"/>
    <mergeCell ref="J8:K9"/>
    <mergeCell ref="B9:G9"/>
    <mergeCell ref="H9:I9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</mergeCells>
  <conditionalFormatting sqref="J8">
    <cfRule type="containsText" dxfId="194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193" priority="12" operator="containsText" text="ŹLE">
      <formula>NOT(ISERROR(SEARCH("ŹLE",J8)))</formula>
    </cfRule>
    <cfRule type="containsText" dxfId="192" priority="13" operator="containsText" text="OK">
      <formula>NOT(ISERROR(SEARCH("OK",J8)))</formula>
    </cfRule>
  </conditionalFormatting>
  <conditionalFormatting sqref="J3:K5">
    <cfRule type="containsText" dxfId="191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190" priority="10" operator="containsText" text="OK">
      <formula>NOT(ISERROR(SEARCH("OK",J3)))</formula>
    </cfRule>
  </conditionalFormatting>
  <conditionalFormatting sqref="J11:K14">
    <cfRule type="containsText" dxfId="189" priority="7" operator="containsText" text="OK">
      <formula>NOT(ISERROR(SEARCH("OK",J11)))</formula>
    </cfRule>
    <cfRule type="containsText" dxfId="188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187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186" priority="6" operator="containsText" text="OK">
      <formula>NOT(ISERROR(SEARCH("OK",J15)))</formula>
    </cfRule>
  </conditionalFormatting>
  <conditionalFormatting sqref="J18">
    <cfRule type="containsText" dxfId="185" priority="3" operator="containsText" text="OK">
      <formula>NOT(ISERROR(SEARCH("OK",J18)))</formula>
    </cfRule>
    <cfRule type="containsText" dxfId="184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183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182" priority="2" operator="containsText" text="OK">
      <formula>NOT(ISERROR(SEARCH("OK",J10)))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"/>
  <sheetViews>
    <sheetView topLeftCell="A4" workbookViewId="0">
      <selection activeCell="B2" sqref="A2:L33"/>
    </sheetView>
  </sheetViews>
  <sheetFormatPr defaultRowHeight="14.25"/>
  <cols>
    <col min="7" max="7" width="10.25" customWidth="1"/>
    <col min="9" max="9" width="12" customWidth="1"/>
    <col min="11" max="11" width="14.25" customWidth="1"/>
  </cols>
  <sheetData>
    <row r="1" spans="1:11" ht="39.950000000000003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49.5" customHeight="1">
      <c r="A2" s="11" t="s">
        <v>1</v>
      </c>
      <c r="B2" s="78" t="s">
        <v>8</v>
      </c>
      <c r="C2" s="79"/>
      <c r="D2" s="79"/>
      <c r="E2" s="79"/>
      <c r="F2" s="79"/>
      <c r="G2" s="79"/>
      <c r="H2" s="20">
        <v>852</v>
      </c>
      <c r="I2" s="21"/>
      <c r="J2" s="22"/>
      <c r="K2" s="23"/>
    </row>
    <row r="3" spans="1:11" ht="39.950000000000003" customHeight="1">
      <c r="A3" s="5" t="s">
        <v>2</v>
      </c>
      <c r="B3" s="62" t="s">
        <v>3</v>
      </c>
      <c r="C3" s="62"/>
      <c r="D3" s="62"/>
      <c r="E3" s="62"/>
      <c r="F3" s="62"/>
      <c r="G3" s="62"/>
      <c r="H3" s="18">
        <v>426</v>
      </c>
      <c r="I3" s="19"/>
      <c r="J3" s="28" t="str">
        <f>IF(H4+H5=H3,"OK","BŁĄD - Suma kart wydanych oraz tych niewykorzystanych musi być równa liczbie otrzymanych kart do głosowania")</f>
        <v>OK</v>
      </c>
      <c r="K3" s="29"/>
    </row>
    <row r="4" spans="1:11" ht="39.950000000000003" customHeight="1">
      <c r="A4" s="5" t="s">
        <v>4</v>
      </c>
      <c r="B4" s="62" t="s">
        <v>5</v>
      </c>
      <c r="C4" s="62"/>
      <c r="D4" s="62"/>
      <c r="E4" s="62"/>
      <c r="F4" s="62"/>
      <c r="G4" s="62"/>
      <c r="H4" s="18">
        <v>343</v>
      </c>
      <c r="I4" s="19"/>
      <c r="J4" s="30"/>
      <c r="K4" s="31"/>
    </row>
    <row r="5" spans="1:11" ht="39.950000000000003" customHeight="1">
      <c r="A5" s="5" t="s">
        <v>6</v>
      </c>
      <c r="B5" s="62" t="s">
        <v>7</v>
      </c>
      <c r="C5" s="62"/>
      <c r="D5" s="62"/>
      <c r="E5" s="62"/>
      <c r="F5" s="62"/>
      <c r="G5" s="62"/>
      <c r="H5" s="18">
        <v>83</v>
      </c>
      <c r="I5" s="19"/>
      <c r="J5" s="32"/>
      <c r="K5" s="33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39.950000000000003" customHeight="1">
      <c r="A8" s="10" t="s">
        <v>9</v>
      </c>
      <c r="B8" s="66" t="s">
        <v>36</v>
      </c>
      <c r="C8" s="67"/>
      <c r="D8" s="67"/>
      <c r="E8" s="67"/>
      <c r="F8" s="67"/>
      <c r="G8" s="68"/>
      <c r="H8" s="24">
        <v>343</v>
      </c>
      <c r="I8" s="25"/>
      <c r="J8" s="60" t="str">
        <f>IF(H9+H10=H8,"OK","BŁĄD - liczba kart wyjętych z urny musi być równa sumie kart nieważnych oraz ważnych wyjętych z urny")</f>
        <v>OK</v>
      </c>
      <c r="K8" s="61"/>
    </row>
    <row r="9" spans="1:11" ht="39.950000000000003" customHeight="1">
      <c r="A9" s="6" t="s">
        <v>10</v>
      </c>
      <c r="B9" s="36" t="s">
        <v>17</v>
      </c>
      <c r="C9" s="37"/>
      <c r="D9" s="37"/>
      <c r="E9" s="37"/>
      <c r="F9" s="37"/>
      <c r="G9" s="37"/>
      <c r="H9" s="26">
        <v>0</v>
      </c>
      <c r="I9" s="27"/>
      <c r="J9" s="30"/>
      <c r="K9" s="31"/>
    </row>
    <row r="10" spans="1:11" ht="39.950000000000003" customHeight="1">
      <c r="A10" s="6" t="s">
        <v>11</v>
      </c>
      <c r="B10" s="69" t="s">
        <v>18</v>
      </c>
      <c r="C10" s="39"/>
      <c r="D10" s="39"/>
      <c r="E10" s="39"/>
      <c r="F10" s="39"/>
      <c r="G10" s="40"/>
      <c r="H10" s="26">
        <v>343</v>
      </c>
      <c r="I10" s="27"/>
      <c r="J10" s="49" t="str">
        <f>IF(H11+H15=H10,"OK","BŁĄD - Liczba głosów ważnych oraz liczba głosów niewaznych z waznych kart musi być równa liczbie kart ważnych (6+7=5b)")</f>
        <v>OK</v>
      </c>
      <c r="K10" s="50"/>
    </row>
    <row r="11" spans="1:11" ht="39.950000000000003" customHeight="1">
      <c r="A11" s="7" t="s">
        <v>12</v>
      </c>
      <c r="B11" s="37" t="s">
        <v>21</v>
      </c>
      <c r="C11" s="37"/>
      <c r="D11" s="37"/>
      <c r="E11" s="37"/>
      <c r="F11" s="37"/>
      <c r="G11" s="37"/>
      <c r="H11" s="26">
        <v>4</v>
      </c>
      <c r="I11" s="27"/>
      <c r="J11" s="28" t="str">
        <f>IF(H12+H13+H14=H11,"OK","BŁĄD - Suma pola 6a - 6b - 6c musi być równa liczbie głosów nieważnych")</f>
        <v>OK</v>
      </c>
      <c r="K11" s="29"/>
    </row>
    <row r="12" spans="1:11" ht="46.5" customHeight="1">
      <c r="A12" s="6" t="s">
        <v>13</v>
      </c>
      <c r="B12" s="36" t="s">
        <v>19</v>
      </c>
      <c r="C12" s="37"/>
      <c r="D12" s="37"/>
      <c r="E12" s="37"/>
      <c r="F12" s="37"/>
      <c r="G12" s="37"/>
      <c r="H12" s="26">
        <v>0</v>
      </c>
      <c r="I12" s="27"/>
      <c r="J12" s="30"/>
      <c r="K12" s="31"/>
    </row>
    <row r="13" spans="1:11" ht="39.950000000000003" customHeight="1">
      <c r="A13" s="6" t="s">
        <v>14</v>
      </c>
      <c r="B13" s="36" t="s">
        <v>20</v>
      </c>
      <c r="C13" s="37"/>
      <c r="D13" s="37"/>
      <c r="E13" s="37"/>
      <c r="F13" s="37"/>
      <c r="G13" s="37"/>
      <c r="H13" s="26">
        <v>0</v>
      </c>
      <c r="I13" s="27"/>
      <c r="J13" s="30"/>
      <c r="K13" s="31"/>
    </row>
    <row r="14" spans="1:11" ht="39.950000000000003" customHeight="1">
      <c r="A14" s="6" t="s">
        <v>15</v>
      </c>
      <c r="B14" s="36" t="s">
        <v>22</v>
      </c>
      <c r="C14" s="37"/>
      <c r="D14" s="37"/>
      <c r="E14" s="37"/>
      <c r="F14" s="37"/>
      <c r="G14" s="37"/>
      <c r="H14" s="26">
        <v>4</v>
      </c>
      <c r="I14" s="27"/>
      <c r="J14" s="32"/>
      <c r="K14" s="33"/>
    </row>
    <row r="15" spans="1:11" ht="39.950000000000003" customHeight="1">
      <c r="A15" s="7" t="s">
        <v>16</v>
      </c>
      <c r="B15" s="38" t="s">
        <v>34</v>
      </c>
      <c r="C15" s="39"/>
      <c r="D15" s="39"/>
      <c r="E15" s="39"/>
      <c r="F15" s="39"/>
      <c r="G15" s="40"/>
      <c r="H15" s="26">
        <v>339</v>
      </c>
      <c r="I15" s="27"/>
      <c r="J15" s="49" t="str">
        <f>IF(H15+H11=H4,"OK","OSTRZEŻENIE - Suma liczb głosów ważnych oraz nieważnych powinna być równa liczbie kart wydanych do głosowania")</f>
        <v>OK</v>
      </c>
      <c r="K15" s="50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41" t="s">
        <v>23</v>
      </c>
      <c r="B17" s="42"/>
      <c r="C17" s="42"/>
      <c r="D17" s="42"/>
      <c r="E17" s="42"/>
      <c r="F17" s="42"/>
      <c r="G17" s="42"/>
      <c r="H17" s="42"/>
      <c r="I17" s="42"/>
      <c r="J17" s="72"/>
      <c r="K17" s="73"/>
    </row>
    <row r="18" spans="1:11" ht="39.950000000000003" customHeight="1">
      <c r="A18" s="12"/>
      <c r="B18" s="44" t="s">
        <v>32</v>
      </c>
      <c r="C18" s="44"/>
      <c r="D18" s="44"/>
      <c r="E18" s="44"/>
      <c r="F18" s="44"/>
      <c r="G18" s="44"/>
      <c r="H18" s="53"/>
      <c r="I18" s="54"/>
      <c r="J18" s="74"/>
      <c r="K18" s="74"/>
    </row>
    <row r="19" spans="1:11" ht="39.950000000000003" customHeight="1">
      <c r="A19" s="8">
        <v>1</v>
      </c>
      <c r="B19" s="70" t="s">
        <v>66</v>
      </c>
      <c r="C19" s="70"/>
      <c r="D19" s="70"/>
      <c r="E19" s="70"/>
      <c r="F19" s="70"/>
      <c r="G19" s="70"/>
      <c r="H19" s="18">
        <v>174</v>
      </c>
      <c r="I19" s="19"/>
      <c r="J19" s="74"/>
      <c r="K19" s="74"/>
    </row>
    <row r="20" spans="1:11" ht="39.950000000000003" customHeight="1">
      <c r="A20" s="8">
        <v>2</v>
      </c>
      <c r="B20" s="70" t="s">
        <v>67</v>
      </c>
      <c r="C20" s="70"/>
      <c r="D20" s="70"/>
      <c r="E20" s="70"/>
      <c r="F20" s="70"/>
      <c r="G20" s="70"/>
      <c r="H20" s="18">
        <v>171</v>
      </c>
      <c r="I20" s="19"/>
      <c r="J20" s="74"/>
      <c r="K20" s="74"/>
    </row>
    <row r="21" spans="1:11" ht="39.950000000000003" customHeight="1">
      <c r="A21" s="8">
        <v>3</v>
      </c>
      <c r="B21" s="70" t="s">
        <v>68</v>
      </c>
      <c r="C21" s="70"/>
      <c r="D21" s="70"/>
      <c r="E21" s="70"/>
      <c r="F21" s="70"/>
      <c r="G21" s="70"/>
      <c r="H21" s="18">
        <v>185</v>
      </c>
      <c r="I21" s="19"/>
      <c r="J21" s="74"/>
      <c r="K21" s="74"/>
    </row>
    <row r="22" spans="1:11" ht="39.950000000000003" customHeight="1">
      <c r="A22" s="8">
        <v>4</v>
      </c>
      <c r="B22" s="70" t="s">
        <v>69</v>
      </c>
      <c r="C22" s="70"/>
      <c r="D22" s="70"/>
      <c r="E22" s="70"/>
      <c r="F22" s="70"/>
      <c r="G22" s="70"/>
      <c r="H22" s="18">
        <v>137</v>
      </c>
      <c r="I22" s="19"/>
      <c r="J22" s="74"/>
      <c r="K22" s="74"/>
    </row>
    <row r="23" spans="1:11" ht="39.950000000000003" customHeight="1">
      <c r="A23" s="8">
        <v>5</v>
      </c>
      <c r="B23" s="70" t="s">
        <v>70</v>
      </c>
      <c r="C23" s="70"/>
      <c r="D23" s="70"/>
      <c r="E23" s="70"/>
      <c r="F23" s="70"/>
      <c r="G23" s="70"/>
      <c r="H23" s="18">
        <v>168</v>
      </c>
      <c r="I23" s="19"/>
      <c r="J23" s="74"/>
      <c r="K23" s="74"/>
    </row>
    <row r="24" spans="1:11" ht="39.950000000000003" customHeight="1">
      <c r="A24" s="8">
        <v>6</v>
      </c>
      <c r="B24" s="80" t="s">
        <v>71</v>
      </c>
      <c r="C24" s="70"/>
      <c r="D24" s="70"/>
      <c r="E24" s="70"/>
      <c r="F24" s="70"/>
      <c r="G24" s="70"/>
      <c r="H24" s="18">
        <v>126</v>
      </c>
      <c r="I24" s="19"/>
      <c r="J24" s="74"/>
      <c r="K24" s="74"/>
    </row>
    <row r="25" spans="1:11" ht="39.950000000000003" customHeight="1">
      <c r="A25" s="8">
        <v>7</v>
      </c>
      <c r="B25" s="70" t="s">
        <v>72</v>
      </c>
      <c r="C25" s="70"/>
      <c r="D25" s="70"/>
      <c r="E25" s="70"/>
      <c r="F25" s="70"/>
      <c r="G25" s="70"/>
      <c r="H25" s="18">
        <v>141</v>
      </c>
      <c r="I25" s="19"/>
      <c r="J25" s="74"/>
      <c r="K25" s="74"/>
    </row>
    <row r="26" spans="1:11" ht="39.950000000000003" customHeight="1">
      <c r="A26" s="8">
        <v>8</v>
      </c>
      <c r="B26" s="70" t="s">
        <v>73</v>
      </c>
      <c r="C26" s="70"/>
      <c r="D26" s="70"/>
      <c r="E26" s="70"/>
      <c r="F26" s="70"/>
      <c r="G26" s="70"/>
      <c r="H26" s="18">
        <v>204</v>
      </c>
      <c r="I26" s="19"/>
      <c r="J26" s="74"/>
      <c r="K26" s="74"/>
    </row>
    <row r="27" spans="1:11" ht="39.950000000000003" customHeight="1">
      <c r="A27" s="8">
        <v>9</v>
      </c>
      <c r="B27" s="70" t="s">
        <v>74</v>
      </c>
      <c r="C27" s="70"/>
      <c r="D27" s="70"/>
      <c r="E27" s="70"/>
      <c r="F27" s="70"/>
      <c r="G27" s="70"/>
      <c r="H27" s="18">
        <v>99</v>
      </c>
      <c r="I27" s="19"/>
      <c r="J27" s="74"/>
      <c r="K27" s="74"/>
    </row>
    <row r="28" spans="1:11" ht="39.950000000000003" customHeight="1">
      <c r="A28" s="8">
        <v>10</v>
      </c>
      <c r="B28" s="70" t="s">
        <v>75</v>
      </c>
      <c r="C28" s="70"/>
      <c r="D28" s="70"/>
      <c r="E28" s="70"/>
      <c r="F28" s="70"/>
      <c r="G28" s="70"/>
      <c r="H28" s="18">
        <v>117</v>
      </c>
      <c r="I28" s="19"/>
      <c r="J28" s="74"/>
      <c r="K28" s="74"/>
    </row>
    <row r="29" spans="1:11">
      <c r="I29">
        <f>SUM(H19:I28)</f>
        <v>1522</v>
      </c>
    </row>
  </sheetData>
  <mergeCells count="56">
    <mergeCell ref="J18:K28"/>
    <mergeCell ref="B26:G26"/>
    <mergeCell ref="H26:I26"/>
    <mergeCell ref="B27:G27"/>
    <mergeCell ref="H27:I27"/>
    <mergeCell ref="B28:G28"/>
    <mergeCell ref="H28:I28"/>
    <mergeCell ref="H22:I22"/>
    <mergeCell ref="B23:G23"/>
    <mergeCell ref="H23:I23"/>
    <mergeCell ref="B24:G24"/>
    <mergeCell ref="H24:I24"/>
    <mergeCell ref="B25:G25"/>
    <mergeCell ref="H25:I25"/>
    <mergeCell ref="B18:G18"/>
    <mergeCell ref="H18:I18"/>
    <mergeCell ref="B22:G22"/>
    <mergeCell ref="B14:G14"/>
    <mergeCell ref="H14:I14"/>
    <mergeCell ref="B15:G15"/>
    <mergeCell ref="H15:I15"/>
    <mergeCell ref="B19:G19"/>
    <mergeCell ref="H19:I19"/>
    <mergeCell ref="B20:G20"/>
    <mergeCell ref="H20:I20"/>
    <mergeCell ref="B21:G21"/>
    <mergeCell ref="H21:I21"/>
    <mergeCell ref="J15:K15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A7:K7"/>
    <mergeCell ref="B8:G8"/>
    <mergeCell ref="H8:I8"/>
    <mergeCell ref="J8:K9"/>
    <mergeCell ref="B9:G9"/>
    <mergeCell ref="H9:I9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</mergeCells>
  <conditionalFormatting sqref="J8">
    <cfRule type="containsText" dxfId="181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180" priority="12" operator="containsText" text="ŹLE">
      <formula>NOT(ISERROR(SEARCH("ŹLE",J8)))</formula>
    </cfRule>
    <cfRule type="containsText" dxfId="179" priority="13" operator="containsText" text="OK">
      <formula>NOT(ISERROR(SEARCH("OK",J8)))</formula>
    </cfRule>
  </conditionalFormatting>
  <conditionalFormatting sqref="J3:K5">
    <cfRule type="containsText" dxfId="178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177" priority="10" operator="containsText" text="OK">
      <formula>NOT(ISERROR(SEARCH("OK",J3)))</formula>
    </cfRule>
  </conditionalFormatting>
  <conditionalFormatting sqref="J11:K14">
    <cfRule type="containsText" dxfId="176" priority="7" operator="containsText" text="OK">
      <formula>NOT(ISERROR(SEARCH("OK",J11)))</formula>
    </cfRule>
    <cfRule type="containsText" dxfId="175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174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173" priority="6" operator="containsText" text="OK">
      <formula>NOT(ISERROR(SEARCH("OK",J15)))</formula>
    </cfRule>
  </conditionalFormatting>
  <conditionalFormatting sqref="J18">
    <cfRule type="containsText" dxfId="172" priority="3" operator="containsText" text="OK">
      <formula>NOT(ISERROR(SEARCH("OK",J18)))</formula>
    </cfRule>
    <cfRule type="containsText" dxfId="171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170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169" priority="2" operator="containsText" text="OK">
      <formula>NOT(ISERROR(SEARCH("OK",J10)))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"/>
  <sheetViews>
    <sheetView topLeftCell="A18" workbookViewId="0">
      <selection activeCell="B2" sqref="A2:L33"/>
    </sheetView>
  </sheetViews>
  <sheetFormatPr defaultRowHeight="14.25"/>
  <cols>
    <col min="7" max="7" width="19.125" customWidth="1"/>
    <col min="9" max="9" width="11.75" customWidth="1"/>
    <col min="11" max="11" width="17.5" customWidth="1"/>
  </cols>
  <sheetData>
    <row r="1" spans="1:11" ht="39.950000000000003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39.950000000000003" customHeight="1">
      <c r="A2" s="11" t="s">
        <v>1</v>
      </c>
      <c r="B2" s="78" t="s">
        <v>8</v>
      </c>
      <c r="C2" s="79"/>
      <c r="D2" s="79"/>
      <c r="E2" s="79"/>
      <c r="F2" s="79"/>
      <c r="G2" s="79"/>
      <c r="H2" s="20">
        <v>767</v>
      </c>
      <c r="I2" s="21"/>
      <c r="J2" s="22"/>
      <c r="K2" s="23"/>
    </row>
    <row r="3" spans="1:11" ht="39.950000000000003" customHeight="1">
      <c r="A3" s="5" t="s">
        <v>2</v>
      </c>
      <c r="B3" s="62" t="s">
        <v>3</v>
      </c>
      <c r="C3" s="62"/>
      <c r="D3" s="62"/>
      <c r="E3" s="62"/>
      <c r="F3" s="62"/>
      <c r="G3" s="62"/>
      <c r="H3" s="18">
        <v>385</v>
      </c>
      <c r="I3" s="19"/>
      <c r="J3" s="28" t="str">
        <f>IF(H4+H5=H3,"OK","BŁĄD - Suma kart wydanych oraz tych niewykorzystanych musi być równa liczbie otrzymanych kart do głosowania")</f>
        <v>OK</v>
      </c>
      <c r="K3" s="29"/>
    </row>
    <row r="4" spans="1:11" ht="39.950000000000003" customHeight="1">
      <c r="A4" s="5" t="s">
        <v>4</v>
      </c>
      <c r="B4" s="62" t="s">
        <v>5</v>
      </c>
      <c r="C4" s="62"/>
      <c r="D4" s="62"/>
      <c r="E4" s="62"/>
      <c r="F4" s="62"/>
      <c r="G4" s="62"/>
      <c r="H4" s="18">
        <v>97</v>
      </c>
      <c r="I4" s="19"/>
      <c r="J4" s="30"/>
      <c r="K4" s="31"/>
    </row>
    <row r="5" spans="1:11" ht="39.950000000000003" customHeight="1">
      <c r="A5" s="5" t="s">
        <v>6</v>
      </c>
      <c r="B5" s="62" t="s">
        <v>7</v>
      </c>
      <c r="C5" s="62"/>
      <c r="D5" s="62"/>
      <c r="E5" s="62"/>
      <c r="F5" s="62"/>
      <c r="G5" s="62"/>
      <c r="H5" s="18">
        <v>288</v>
      </c>
      <c r="I5" s="19"/>
      <c r="J5" s="32"/>
      <c r="K5" s="33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39.950000000000003" customHeight="1">
      <c r="A8" s="10" t="s">
        <v>9</v>
      </c>
      <c r="B8" s="66" t="s">
        <v>36</v>
      </c>
      <c r="C8" s="67"/>
      <c r="D8" s="67"/>
      <c r="E8" s="67"/>
      <c r="F8" s="67"/>
      <c r="G8" s="68"/>
      <c r="H8" s="76">
        <v>97</v>
      </c>
      <c r="I8" s="77"/>
      <c r="J8" s="60" t="str">
        <f>IF(H9+H10=H8,"OK","BŁĄD - liczba kart wyjętych z urny musi być równa sumie kart nieważnych oraz ważnych wyjętych z urny")</f>
        <v>OK</v>
      </c>
      <c r="K8" s="61"/>
    </row>
    <row r="9" spans="1:11" ht="39.950000000000003" customHeight="1">
      <c r="A9" s="6" t="s">
        <v>10</v>
      </c>
      <c r="B9" s="36" t="s">
        <v>17</v>
      </c>
      <c r="C9" s="37"/>
      <c r="D9" s="37"/>
      <c r="E9" s="37"/>
      <c r="F9" s="37"/>
      <c r="G9" s="37"/>
      <c r="H9" s="26">
        <v>0</v>
      </c>
      <c r="I9" s="27"/>
      <c r="J9" s="30"/>
      <c r="K9" s="31"/>
    </row>
    <row r="10" spans="1:11" ht="39.950000000000003" customHeight="1">
      <c r="A10" s="6" t="s">
        <v>11</v>
      </c>
      <c r="B10" s="69" t="s">
        <v>18</v>
      </c>
      <c r="C10" s="39"/>
      <c r="D10" s="39"/>
      <c r="E10" s="39"/>
      <c r="F10" s="39"/>
      <c r="G10" s="40"/>
      <c r="H10" s="26">
        <v>97</v>
      </c>
      <c r="I10" s="27"/>
      <c r="J10" s="49" t="str">
        <f>IF(H11+H15=H10,"OK","BŁĄD - Liczba głosów ważnych oraz liczba głosów niewaznych z waznych kart musi być równa liczbie kart ważnych (6+7=5b)")</f>
        <v>OK</v>
      </c>
      <c r="K10" s="50"/>
    </row>
    <row r="11" spans="1:11" ht="39.950000000000003" customHeight="1">
      <c r="A11" s="7" t="s">
        <v>12</v>
      </c>
      <c r="B11" s="37" t="s">
        <v>21</v>
      </c>
      <c r="C11" s="37"/>
      <c r="D11" s="37"/>
      <c r="E11" s="37"/>
      <c r="F11" s="37"/>
      <c r="G11" s="37"/>
      <c r="H11" s="26">
        <v>3</v>
      </c>
      <c r="I11" s="27"/>
      <c r="J11" s="28" t="str">
        <f>IF(H12+H13+H14=H11,"OK","BŁĄD - Suma pola 6a - 6b - 6c musi być równa liczbie głosów nieważnych")</f>
        <v>OK</v>
      </c>
      <c r="K11" s="29"/>
    </row>
    <row r="12" spans="1:11" ht="45" customHeight="1">
      <c r="A12" s="6" t="s">
        <v>13</v>
      </c>
      <c r="B12" s="36" t="s">
        <v>19</v>
      </c>
      <c r="C12" s="37"/>
      <c r="D12" s="37"/>
      <c r="E12" s="37"/>
      <c r="F12" s="37"/>
      <c r="G12" s="37"/>
      <c r="H12" s="26">
        <v>0</v>
      </c>
      <c r="I12" s="27"/>
      <c r="J12" s="30"/>
      <c r="K12" s="31"/>
    </row>
    <row r="13" spans="1:11" ht="39.950000000000003" customHeight="1">
      <c r="A13" s="6" t="s">
        <v>14</v>
      </c>
      <c r="B13" s="36" t="s">
        <v>20</v>
      </c>
      <c r="C13" s="37"/>
      <c r="D13" s="37"/>
      <c r="E13" s="37"/>
      <c r="F13" s="37"/>
      <c r="G13" s="37"/>
      <c r="H13" s="26">
        <v>0</v>
      </c>
      <c r="I13" s="27"/>
      <c r="J13" s="30"/>
      <c r="K13" s="31"/>
    </row>
    <row r="14" spans="1:11" ht="39.950000000000003" customHeight="1">
      <c r="A14" s="6" t="s">
        <v>15</v>
      </c>
      <c r="B14" s="36" t="s">
        <v>22</v>
      </c>
      <c r="C14" s="37"/>
      <c r="D14" s="37"/>
      <c r="E14" s="37"/>
      <c r="F14" s="37"/>
      <c r="G14" s="37"/>
      <c r="H14" s="26">
        <v>3</v>
      </c>
      <c r="I14" s="27"/>
      <c r="J14" s="32"/>
      <c r="K14" s="33"/>
    </row>
    <row r="15" spans="1:11" ht="39.950000000000003" customHeight="1">
      <c r="A15" s="7" t="s">
        <v>16</v>
      </c>
      <c r="B15" s="38" t="s">
        <v>34</v>
      </c>
      <c r="C15" s="39"/>
      <c r="D15" s="39"/>
      <c r="E15" s="39"/>
      <c r="F15" s="39"/>
      <c r="G15" s="40"/>
      <c r="H15" s="26">
        <v>94</v>
      </c>
      <c r="I15" s="27"/>
      <c r="J15" s="49" t="str">
        <f>IF(H15+H11=H4,"OK","OSTRZEŻENIE - Suma liczb głosów ważnych oraz nieważnych powinna być równa liczbie kart wydanych do głosowania")</f>
        <v>OK</v>
      </c>
      <c r="K15" s="50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41" t="s">
        <v>23</v>
      </c>
      <c r="B17" s="42"/>
      <c r="C17" s="42"/>
      <c r="D17" s="42"/>
      <c r="E17" s="42"/>
      <c r="F17" s="42"/>
      <c r="G17" s="42"/>
      <c r="H17" s="42"/>
      <c r="I17" s="42"/>
      <c r="J17" s="72"/>
      <c r="K17" s="73"/>
    </row>
    <row r="18" spans="1:11" ht="39.950000000000003" customHeight="1">
      <c r="A18" s="12"/>
      <c r="B18" s="44" t="s">
        <v>32</v>
      </c>
      <c r="C18" s="44"/>
      <c r="D18" s="44"/>
      <c r="E18" s="44"/>
      <c r="F18" s="44"/>
      <c r="G18" s="44"/>
      <c r="H18" s="53"/>
      <c r="I18" s="54"/>
      <c r="J18" s="74"/>
      <c r="K18" s="74"/>
    </row>
    <row r="19" spans="1:11" ht="39.950000000000003" customHeight="1">
      <c r="A19" s="8">
        <v>1</v>
      </c>
      <c r="B19" s="70" t="s">
        <v>76</v>
      </c>
      <c r="C19" s="70"/>
      <c r="D19" s="70"/>
      <c r="E19" s="70"/>
      <c r="F19" s="70"/>
      <c r="G19" s="70"/>
      <c r="H19" s="18">
        <v>76</v>
      </c>
      <c r="I19" s="19"/>
      <c r="J19" s="74"/>
      <c r="K19" s="74"/>
    </row>
    <row r="20" spans="1:11" ht="39.950000000000003" customHeight="1">
      <c r="A20" s="8">
        <v>2</v>
      </c>
      <c r="B20" s="70" t="s">
        <v>77</v>
      </c>
      <c r="C20" s="70"/>
      <c r="D20" s="70"/>
      <c r="E20" s="70"/>
      <c r="F20" s="70"/>
      <c r="G20" s="70"/>
      <c r="H20" s="18">
        <v>81</v>
      </c>
      <c r="I20" s="19"/>
      <c r="J20" s="74"/>
      <c r="K20" s="74"/>
    </row>
    <row r="21" spans="1:11" ht="39.950000000000003" customHeight="1">
      <c r="A21" s="8">
        <v>3</v>
      </c>
      <c r="B21" s="70" t="s">
        <v>78</v>
      </c>
      <c r="C21" s="70"/>
      <c r="D21" s="70"/>
      <c r="E21" s="70"/>
      <c r="F21" s="70"/>
      <c r="G21" s="70"/>
      <c r="H21" s="18">
        <v>83</v>
      </c>
      <c r="I21" s="19"/>
      <c r="J21" s="74"/>
      <c r="K21" s="74"/>
    </row>
    <row r="22" spans="1:11" ht="39.950000000000003" customHeight="1">
      <c r="A22" s="8">
        <v>4</v>
      </c>
      <c r="B22" s="70" t="s">
        <v>79</v>
      </c>
      <c r="C22" s="70"/>
      <c r="D22" s="70"/>
      <c r="E22" s="70"/>
      <c r="F22" s="70"/>
      <c r="G22" s="70"/>
      <c r="H22" s="18">
        <v>33</v>
      </c>
      <c r="I22" s="19"/>
      <c r="J22" s="74"/>
      <c r="K22" s="74"/>
    </row>
    <row r="23" spans="1:11" ht="39.950000000000003" customHeight="1">
      <c r="A23" s="8">
        <v>5</v>
      </c>
      <c r="B23" s="70" t="s">
        <v>80</v>
      </c>
      <c r="C23" s="70"/>
      <c r="D23" s="70"/>
      <c r="E23" s="70"/>
      <c r="F23" s="70"/>
      <c r="G23" s="70"/>
      <c r="H23" s="18">
        <v>76</v>
      </c>
      <c r="I23" s="19"/>
      <c r="J23" s="74"/>
      <c r="K23" s="74"/>
    </row>
    <row r="24" spans="1:11" ht="39.950000000000003" customHeight="1">
      <c r="A24" s="8">
        <v>6</v>
      </c>
      <c r="B24" s="70" t="s">
        <v>81</v>
      </c>
      <c r="C24" s="70"/>
      <c r="D24" s="70"/>
      <c r="E24" s="70"/>
      <c r="F24" s="70"/>
      <c r="G24" s="70"/>
      <c r="H24" s="18">
        <v>66</v>
      </c>
      <c r="I24" s="19"/>
      <c r="J24" s="74"/>
      <c r="K24" s="74"/>
    </row>
    <row r="25" spans="1:11" ht="39.950000000000003" customHeight="1">
      <c r="A25" s="8">
        <v>7</v>
      </c>
      <c r="B25" s="70" t="s">
        <v>82</v>
      </c>
      <c r="C25" s="70"/>
      <c r="D25" s="70"/>
      <c r="E25" s="70"/>
      <c r="F25" s="70"/>
      <c r="G25" s="70"/>
      <c r="H25" s="18">
        <v>63</v>
      </c>
      <c r="I25" s="19"/>
      <c r="J25" s="74"/>
      <c r="K25" s="74"/>
    </row>
    <row r="26" spans="1:11">
      <c r="I26">
        <f>SUM(H19:I25)</f>
        <v>478</v>
      </c>
    </row>
  </sheetData>
  <mergeCells count="50">
    <mergeCell ref="B22:G22"/>
    <mergeCell ref="H22:I22"/>
    <mergeCell ref="H19:I19"/>
    <mergeCell ref="B20:G20"/>
    <mergeCell ref="H20:I20"/>
    <mergeCell ref="B21:G21"/>
    <mergeCell ref="H21:I21"/>
    <mergeCell ref="A7:K7"/>
    <mergeCell ref="B8:G8"/>
    <mergeCell ref="B23:G23"/>
    <mergeCell ref="H23:I23"/>
    <mergeCell ref="B9:G9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H8:I8"/>
    <mergeCell ref="J8:K9"/>
    <mergeCell ref="H14:I14"/>
    <mergeCell ref="B15:G15"/>
    <mergeCell ref="J18:K25"/>
    <mergeCell ref="H13:I13"/>
    <mergeCell ref="B14:G14"/>
    <mergeCell ref="B24:G24"/>
    <mergeCell ref="H24:I24"/>
    <mergeCell ref="H15:I15"/>
    <mergeCell ref="J15:K15"/>
    <mergeCell ref="B25:G25"/>
    <mergeCell ref="H25:I25"/>
    <mergeCell ref="B18:G18"/>
    <mergeCell ref="H18:I18"/>
    <mergeCell ref="B19:G19"/>
  </mergeCells>
  <conditionalFormatting sqref="J8">
    <cfRule type="containsText" dxfId="168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167" priority="12" operator="containsText" text="ŹLE">
      <formula>NOT(ISERROR(SEARCH("ŹLE",J8)))</formula>
    </cfRule>
    <cfRule type="containsText" dxfId="166" priority="13" operator="containsText" text="OK">
      <formula>NOT(ISERROR(SEARCH("OK",J8)))</formula>
    </cfRule>
  </conditionalFormatting>
  <conditionalFormatting sqref="J3:K5">
    <cfRule type="containsText" dxfId="165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164" priority="10" operator="containsText" text="OK">
      <formula>NOT(ISERROR(SEARCH("OK",J3)))</formula>
    </cfRule>
  </conditionalFormatting>
  <conditionalFormatting sqref="J11:K14">
    <cfRule type="containsText" dxfId="163" priority="7" operator="containsText" text="OK">
      <formula>NOT(ISERROR(SEARCH("OK",J11)))</formula>
    </cfRule>
    <cfRule type="containsText" dxfId="162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161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160" priority="6" operator="containsText" text="OK">
      <formula>NOT(ISERROR(SEARCH("OK",J15)))</formula>
    </cfRule>
  </conditionalFormatting>
  <conditionalFormatting sqref="J18">
    <cfRule type="containsText" dxfId="159" priority="3" operator="containsText" text="OK">
      <formula>NOT(ISERROR(SEARCH("OK",J18)))</formula>
    </cfRule>
    <cfRule type="containsText" dxfId="158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157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156" priority="2" operator="containsText" text="OK">
      <formula>NOT(ISERROR(SEARCH("OK",J10)))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6"/>
  <sheetViews>
    <sheetView topLeftCell="A17" workbookViewId="0">
      <selection activeCell="B2" sqref="A2:L33"/>
    </sheetView>
  </sheetViews>
  <sheetFormatPr defaultRowHeight="14.25"/>
  <cols>
    <col min="7" max="7" width="15.625" customWidth="1"/>
    <col min="9" max="9" width="14.125" customWidth="1"/>
    <col min="11" max="11" width="21.625" customWidth="1"/>
  </cols>
  <sheetData>
    <row r="1" spans="1:11" ht="39.950000000000003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39.950000000000003" customHeight="1">
      <c r="A2" s="11" t="s">
        <v>1</v>
      </c>
      <c r="B2" s="78" t="s">
        <v>8</v>
      </c>
      <c r="C2" s="79"/>
      <c r="D2" s="79"/>
      <c r="E2" s="79"/>
      <c r="F2" s="79"/>
      <c r="G2" s="79"/>
      <c r="H2" s="20">
        <v>722</v>
      </c>
      <c r="I2" s="21"/>
      <c r="J2" s="22"/>
      <c r="K2" s="23"/>
    </row>
    <row r="3" spans="1:11" ht="39.950000000000003" customHeight="1">
      <c r="A3" s="5" t="s">
        <v>2</v>
      </c>
      <c r="B3" s="62" t="s">
        <v>3</v>
      </c>
      <c r="C3" s="62"/>
      <c r="D3" s="62"/>
      <c r="E3" s="62"/>
      <c r="F3" s="62"/>
      <c r="G3" s="62"/>
      <c r="H3" s="18">
        <v>362</v>
      </c>
      <c r="I3" s="19"/>
      <c r="J3" s="28" t="str">
        <f>IF(H4+H5=H3,"OK","BŁĄD - Suma kart wydanych oraz tych niewykorzystanych musi być równa liczbie otrzymanych kart do głosowania")</f>
        <v>OK</v>
      </c>
      <c r="K3" s="29"/>
    </row>
    <row r="4" spans="1:11" ht="39.950000000000003" customHeight="1">
      <c r="A4" s="5" t="s">
        <v>4</v>
      </c>
      <c r="B4" s="62" t="s">
        <v>5</v>
      </c>
      <c r="C4" s="62"/>
      <c r="D4" s="62"/>
      <c r="E4" s="62"/>
      <c r="F4" s="62"/>
      <c r="G4" s="62"/>
      <c r="H4" s="18">
        <v>74</v>
      </c>
      <c r="I4" s="19"/>
      <c r="J4" s="30"/>
      <c r="K4" s="31"/>
    </row>
    <row r="5" spans="1:11" ht="39.950000000000003" customHeight="1">
      <c r="A5" s="5" t="s">
        <v>6</v>
      </c>
      <c r="B5" s="62" t="s">
        <v>7</v>
      </c>
      <c r="C5" s="62"/>
      <c r="D5" s="62"/>
      <c r="E5" s="62"/>
      <c r="F5" s="62"/>
      <c r="G5" s="62"/>
      <c r="H5" s="18">
        <v>288</v>
      </c>
      <c r="I5" s="19"/>
      <c r="J5" s="32"/>
      <c r="K5" s="33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39.950000000000003" customHeight="1">
      <c r="A8" s="10" t="s">
        <v>9</v>
      </c>
      <c r="B8" s="66" t="s">
        <v>36</v>
      </c>
      <c r="C8" s="67"/>
      <c r="D8" s="67"/>
      <c r="E8" s="67"/>
      <c r="F8" s="67"/>
      <c r="G8" s="68"/>
      <c r="H8" s="76">
        <v>74</v>
      </c>
      <c r="I8" s="77"/>
      <c r="J8" s="60" t="str">
        <f>IF(H9+H10=H8,"OK","BŁĄD - liczba kart wyjętych z urny musi być równa sumie kart nieważnych oraz ważnych wyjętych z urny")</f>
        <v>OK</v>
      </c>
      <c r="K8" s="61"/>
    </row>
    <row r="9" spans="1:11" ht="39.950000000000003" customHeight="1">
      <c r="A9" s="6" t="s">
        <v>10</v>
      </c>
      <c r="B9" s="36" t="s">
        <v>17</v>
      </c>
      <c r="C9" s="37"/>
      <c r="D9" s="37"/>
      <c r="E9" s="37"/>
      <c r="F9" s="37"/>
      <c r="G9" s="37"/>
      <c r="H9" s="26">
        <v>0</v>
      </c>
      <c r="I9" s="27"/>
      <c r="J9" s="30"/>
      <c r="K9" s="31"/>
    </row>
    <row r="10" spans="1:11" ht="90" customHeight="1">
      <c r="A10" s="6" t="s">
        <v>11</v>
      </c>
      <c r="B10" s="69" t="s">
        <v>18</v>
      </c>
      <c r="C10" s="39"/>
      <c r="D10" s="39"/>
      <c r="E10" s="39"/>
      <c r="F10" s="39"/>
      <c r="G10" s="40"/>
      <c r="H10" s="26">
        <v>74</v>
      </c>
      <c r="I10" s="27"/>
      <c r="J10" s="49"/>
      <c r="K10" s="50"/>
    </row>
    <row r="11" spans="1:11" ht="39.950000000000003" customHeight="1">
      <c r="A11" s="7" t="s">
        <v>12</v>
      </c>
      <c r="B11" s="37" t="s">
        <v>21</v>
      </c>
      <c r="C11" s="37"/>
      <c r="D11" s="37"/>
      <c r="E11" s="37"/>
      <c r="F11" s="37"/>
      <c r="G11" s="37"/>
      <c r="H11" s="26">
        <v>0</v>
      </c>
      <c r="I11" s="27"/>
      <c r="J11" s="28" t="str">
        <f>IF(H12+H13+H14=H11,"OK","BŁĄD - Suma pola 6a - 6b - 6c musi być równa liczbie głosów nieważnych")</f>
        <v>OK</v>
      </c>
      <c r="K11" s="29"/>
    </row>
    <row r="12" spans="1:11" ht="47.25" customHeight="1">
      <c r="A12" s="6" t="s">
        <v>13</v>
      </c>
      <c r="B12" s="36" t="s">
        <v>19</v>
      </c>
      <c r="C12" s="37"/>
      <c r="D12" s="37"/>
      <c r="E12" s="37"/>
      <c r="F12" s="37"/>
      <c r="G12" s="37"/>
      <c r="H12" s="26">
        <v>0</v>
      </c>
      <c r="I12" s="27"/>
      <c r="J12" s="30"/>
      <c r="K12" s="31"/>
    </row>
    <row r="13" spans="1:11" ht="39.950000000000003" customHeight="1">
      <c r="A13" s="6" t="s">
        <v>14</v>
      </c>
      <c r="B13" s="36" t="s">
        <v>20</v>
      </c>
      <c r="C13" s="37"/>
      <c r="D13" s="37"/>
      <c r="E13" s="37"/>
      <c r="F13" s="37"/>
      <c r="G13" s="37"/>
      <c r="H13" s="26">
        <v>0</v>
      </c>
      <c r="I13" s="27"/>
      <c r="J13" s="30"/>
      <c r="K13" s="31"/>
    </row>
    <row r="14" spans="1:11" ht="39.950000000000003" customHeight="1">
      <c r="A14" s="6" t="s">
        <v>15</v>
      </c>
      <c r="B14" s="36" t="s">
        <v>22</v>
      </c>
      <c r="C14" s="37"/>
      <c r="D14" s="37"/>
      <c r="E14" s="37"/>
      <c r="F14" s="37"/>
      <c r="G14" s="37"/>
      <c r="H14" s="26">
        <v>0</v>
      </c>
      <c r="I14" s="27"/>
      <c r="J14" s="32"/>
      <c r="K14" s="33"/>
    </row>
    <row r="15" spans="1:11" ht="72.75" customHeight="1">
      <c r="A15" s="7" t="s">
        <v>16</v>
      </c>
      <c r="B15" s="38" t="s">
        <v>34</v>
      </c>
      <c r="C15" s="39"/>
      <c r="D15" s="39"/>
      <c r="E15" s="39"/>
      <c r="F15" s="39"/>
      <c r="G15" s="40"/>
      <c r="H15" s="26">
        <v>254</v>
      </c>
      <c r="I15" s="27"/>
      <c r="J15" s="49"/>
      <c r="K15" s="50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41" t="s">
        <v>23</v>
      </c>
      <c r="B17" s="42"/>
      <c r="C17" s="42"/>
      <c r="D17" s="42"/>
      <c r="E17" s="42"/>
      <c r="F17" s="42"/>
      <c r="G17" s="42"/>
      <c r="H17" s="42"/>
      <c r="I17" s="42"/>
      <c r="J17" s="72"/>
      <c r="K17" s="73"/>
    </row>
    <row r="18" spans="1:11" ht="39.950000000000003" customHeight="1">
      <c r="A18" s="12"/>
      <c r="B18" s="44" t="s">
        <v>32</v>
      </c>
      <c r="C18" s="44"/>
      <c r="D18" s="44"/>
      <c r="E18" s="44"/>
      <c r="F18" s="44"/>
      <c r="G18" s="44"/>
      <c r="H18" s="53"/>
      <c r="I18" s="54"/>
      <c r="J18" s="74"/>
      <c r="K18" s="74"/>
    </row>
    <row r="19" spans="1:11" ht="39.950000000000003" customHeight="1">
      <c r="A19" s="8">
        <v>1</v>
      </c>
      <c r="B19" s="70" t="s">
        <v>83</v>
      </c>
      <c r="C19" s="70"/>
      <c r="D19" s="70"/>
      <c r="E19" s="70"/>
      <c r="F19" s="70"/>
      <c r="G19" s="70"/>
      <c r="H19" s="18">
        <v>47</v>
      </c>
      <c r="I19" s="19"/>
      <c r="J19" s="74"/>
      <c r="K19" s="74"/>
    </row>
    <row r="20" spans="1:11" ht="39.950000000000003" customHeight="1">
      <c r="A20" s="8">
        <v>2</v>
      </c>
      <c r="B20" s="70" t="s">
        <v>84</v>
      </c>
      <c r="C20" s="70"/>
      <c r="D20" s="70"/>
      <c r="E20" s="70"/>
      <c r="F20" s="70"/>
      <c r="G20" s="70"/>
      <c r="H20" s="18">
        <v>21</v>
      </c>
      <c r="I20" s="19"/>
      <c r="J20" s="74"/>
      <c r="K20" s="74"/>
    </row>
    <row r="21" spans="1:11" ht="39.950000000000003" customHeight="1">
      <c r="A21" s="8">
        <v>3</v>
      </c>
      <c r="B21" s="70" t="s">
        <v>85</v>
      </c>
      <c r="C21" s="70"/>
      <c r="D21" s="70"/>
      <c r="E21" s="70"/>
      <c r="F21" s="70"/>
      <c r="G21" s="70"/>
      <c r="H21" s="18">
        <v>22</v>
      </c>
      <c r="I21" s="19"/>
      <c r="J21" s="74"/>
      <c r="K21" s="74"/>
    </row>
    <row r="22" spans="1:11" ht="39.950000000000003" customHeight="1">
      <c r="A22" s="8">
        <v>4</v>
      </c>
      <c r="B22" s="70" t="s">
        <v>86</v>
      </c>
      <c r="C22" s="70"/>
      <c r="D22" s="70"/>
      <c r="E22" s="70"/>
      <c r="F22" s="70"/>
      <c r="G22" s="70"/>
      <c r="H22" s="18">
        <v>42</v>
      </c>
      <c r="I22" s="19"/>
      <c r="J22" s="74"/>
      <c r="K22" s="74"/>
    </row>
    <row r="23" spans="1:11" ht="39.950000000000003" customHeight="1">
      <c r="A23" s="8">
        <v>5</v>
      </c>
      <c r="B23" s="70" t="s">
        <v>87</v>
      </c>
      <c r="C23" s="70"/>
      <c r="D23" s="70"/>
      <c r="E23" s="70"/>
      <c r="F23" s="70"/>
      <c r="G23" s="70"/>
      <c r="H23" s="18">
        <v>37</v>
      </c>
      <c r="I23" s="19"/>
      <c r="J23" s="74"/>
      <c r="K23" s="74"/>
    </row>
    <row r="24" spans="1:11" ht="39.950000000000003" customHeight="1">
      <c r="A24" s="8">
        <v>6</v>
      </c>
      <c r="B24" s="70" t="s">
        <v>88</v>
      </c>
      <c r="C24" s="70"/>
      <c r="D24" s="70"/>
      <c r="E24" s="70"/>
      <c r="F24" s="70"/>
      <c r="G24" s="70"/>
      <c r="H24" s="18">
        <v>33</v>
      </c>
      <c r="I24" s="19"/>
      <c r="J24" s="74"/>
      <c r="K24" s="74"/>
    </row>
    <row r="25" spans="1:11" ht="39.950000000000003" customHeight="1">
      <c r="A25" s="8">
        <v>7</v>
      </c>
      <c r="B25" s="70" t="s">
        <v>89</v>
      </c>
      <c r="C25" s="70"/>
      <c r="D25" s="70"/>
      <c r="E25" s="70"/>
      <c r="F25" s="70"/>
      <c r="G25" s="70"/>
      <c r="H25" s="18">
        <v>21</v>
      </c>
      <c r="I25" s="19"/>
      <c r="J25" s="74"/>
      <c r="K25" s="74"/>
    </row>
    <row r="26" spans="1:11" ht="39.950000000000003" customHeight="1">
      <c r="A26" s="8">
        <v>8</v>
      </c>
      <c r="B26" s="70" t="s">
        <v>90</v>
      </c>
      <c r="C26" s="70"/>
      <c r="D26" s="70"/>
      <c r="E26" s="70"/>
      <c r="F26" s="70"/>
      <c r="G26" s="70"/>
      <c r="H26" s="18">
        <v>31</v>
      </c>
      <c r="I26" s="19"/>
      <c r="J26" s="74"/>
      <c r="K26" s="74"/>
    </row>
  </sheetData>
  <mergeCells count="52">
    <mergeCell ref="J18:K26"/>
    <mergeCell ref="B24:G24"/>
    <mergeCell ref="H24:I24"/>
    <mergeCell ref="B26:G26"/>
    <mergeCell ref="H26:I26"/>
    <mergeCell ref="B25:G25"/>
    <mergeCell ref="H25:I25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J15:K15"/>
    <mergeCell ref="A7:K7"/>
    <mergeCell ref="B8:G8"/>
    <mergeCell ref="H8:I8"/>
    <mergeCell ref="J8:K9"/>
    <mergeCell ref="B9:G9"/>
    <mergeCell ref="H15:I15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</mergeCells>
  <conditionalFormatting sqref="J8">
    <cfRule type="containsText" dxfId="155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154" priority="12" operator="containsText" text="ŹLE">
      <formula>NOT(ISERROR(SEARCH("ŹLE",J8)))</formula>
    </cfRule>
    <cfRule type="containsText" dxfId="153" priority="13" operator="containsText" text="OK">
      <formula>NOT(ISERROR(SEARCH("OK",J8)))</formula>
    </cfRule>
  </conditionalFormatting>
  <conditionalFormatting sqref="J3:K5">
    <cfRule type="containsText" dxfId="152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151" priority="10" operator="containsText" text="OK">
      <formula>NOT(ISERROR(SEARCH("OK",J3)))</formula>
    </cfRule>
  </conditionalFormatting>
  <conditionalFormatting sqref="J11:K14">
    <cfRule type="containsText" dxfId="150" priority="7" operator="containsText" text="OK">
      <formula>NOT(ISERROR(SEARCH("OK",J11)))</formula>
    </cfRule>
    <cfRule type="containsText" dxfId="149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148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147" priority="6" operator="containsText" text="OK">
      <formula>NOT(ISERROR(SEARCH("OK",J15)))</formula>
    </cfRule>
  </conditionalFormatting>
  <conditionalFormatting sqref="J18">
    <cfRule type="containsText" dxfId="146" priority="3" operator="containsText" text="OK">
      <formula>NOT(ISERROR(SEARCH("OK",J18)))</formula>
    </cfRule>
    <cfRule type="containsText" dxfId="145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144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143" priority="2" operator="containsText" text="OK">
      <formula>NOT(ISERROR(SEARCH("OK",J10)))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8"/>
  <sheetViews>
    <sheetView topLeftCell="A8" workbookViewId="0">
      <selection activeCell="B2" sqref="A2:L33"/>
    </sheetView>
  </sheetViews>
  <sheetFormatPr defaultRowHeight="14.25"/>
  <cols>
    <col min="7" max="7" width="11.25" customWidth="1"/>
    <col min="9" max="9" width="14.5" customWidth="1"/>
    <col min="11" max="11" width="22" customWidth="1"/>
  </cols>
  <sheetData>
    <row r="1" spans="1:11" ht="39.950000000000003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39.950000000000003" customHeight="1">
      <c r="A2" s="11" t="s">
        <v>1</v>
      </c>
      <c r="B2" s="78" t="s">
        <v>8</v>
      </c>
      <c r="C2" s="79"/>
      <c r="D2" s="79"/>
      <c r="E2" s="79"/>
      <c r="F2" s="79"/>
      <c r="G2" s="79"/>
      <c r="H2" s="20">
        <v>680</v>
      </c>
      <c r="I2" s="21"/>
      <c r="J2" s="22"/>
      <c r="K2" s="23"/>
    </row>
    <row r="3" spans="1:11" ht="39.950000000000003" customHeight="1">
      <c r="A3" s="5" t="s">
        <v>2</v>
      </c>
      <c r="B3" s="62" t="s">
        <v>3</v>
      </c>
      <c r="C3" s="62"/>
      <c r="D3" s="62"/>
      <c r="E3" s="62"/>
      <c r="F3" s="62"/>
      <c r="G3" s="62"/>
      <c r="H3" s="18">
        <v>340</v>
      </c>
      <c r="I3" s="19"/>
      <c r="J3" s="28" t="str">
        <f>IF(H4+H5=H3,"OK","BŁĄD - Suma kart wydanych oraz tych niewykorzystanych musi być równa liczbie otrzymanych kart do głosowania")</f>
        <v>OK</v>
      </c>
      <c r="K3" s="29"/>
    </row>
    <row r="4" spans="1:11" ht="39.950000000000003" customHeight="1">
      <c r="A4" s="5" t="s">
        <v>4</v>
      </c>
      <c r="B4" s="62" t="s">
        <v>5</v>
      </c>
      <c r="C4" s="62"/>
      <c r="D4" s="62"/>
      <c r="E4" s="62"/>
      <c r="F4" s="62"/>
      <c r="G4" s="62"/>
      <c r="H4" s="18">
        <v>307</v>
      </c>
      <c r="I4" s="19"/>
      <c r="J4" s="30"/>
      <c r="K4" s="31"/>
    </row>
    <row r="5" spans="1:11" ht="39.950000000000003" customHeight="1">
      <c r="A5" s="5" t="s">
        <v>6</v>
      </c>
      <c r="B5" s="62" t="s">
        <v>7</v>
      </c>
      <c r="C5" s="62"/>
      <c r="D5" s="62"/>
      <c r="E5" s="62"/>
      <c r="F5" s="62"/>
      <c r="G5" s="62"/>
      <c r="H5" s="18">
        <v>33</v>
      </c>
      <c r="I5" s="19"/>
      <c r="J5" s="32"/>
      <c r="K5" s="33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39.950000000000003" customHeight="1">
      <c r="A8" s="10" t="s">
        <v>9</v>
      </c>
      <c r="B8" s="66" t="s">
        <v>36</v>
      </c>
      <c r="C8" s="67"/>
      <c r="D8" s="67"/>
      <c r="E8" s="67"/>
      <c r="F8" s="67"/>
      <c r="G8" s="68"/>
      <c r="H8" s="76">
        <v>307</v>
      </c>
      <c r="I8" s="77"/>
      <c r="J8" s="60" t="str">
        <f>IF(H9+H10=H8,"OK","BŁĄD - liczba kart wyjętych z urny musi być równa sumie kart nieważnych oraz ważnych wyjętych z urny")</f>
        <v>BŁĄD - liczba kart wyjętych z urny musi być równa sumie kart nieważnych oraz ważnych wyjętych z urny</v>
      </c>
      <c r="K8" s="61"/>
    </row>
    <row r="9" spans="1:11" ht="39.950000000000003" customHeight="1">
      <c r="A9" s="6" t="s">
        <v>10</v>
      </c>
      <c r="B9" s="36" t="s">
        <v>17</v>
      </c>
      <c r="C9" s="37"/>
      <c r="D9" s="37"/>
      <c r="E9" s="37"/>
      <c r="F9" s="37"/>
      <c r="G9" s="37"/>
      <c r="H9" s="26">
        <v>0</v>
      </c>
      <c r="I9" s="27"/>
      <c r="J9" s="30"/>
      <c r="K9" s="31"/>
    </row>
    <row r="10" spans="1:11" ht="39.950000000000003" customHeight="1">
      <c r="A10" s="6" t="s">
        <v>11</v>
      </c>
      <c r="B10" s="69" t="s">
        <v>18</v>
      </c>
      <c r="C10" s="39"/>
      <c r="D10" s="39"/>
      <c r="E10" s="39"/>
      <c r="F10" s="39"/>
      <c r="G10" s="40"/>
      <c r="H10" s="26">
        <v>302</v>
      </c>
      <c r="I10" s="27"/>
      <c r="J10" s="49" t="str">
        <f>IF(H11+H15=H10,"OK","BŁĄD - Liczba głosów ważnych oraz liczba głosów niewaznych z waznych kart musi być równa liczbie kart ważnych (6+7=5b)")</f>
        <v>BŁĄD - Liczba głosów ważnych oraz liczba głosów niewaznych z waznych kart musi być równa liczbie kart ważnych (6+7=5b)</v>
      </c>
      <c r="K10" s="50"/>
    </row>
    <row r="11" spans="1:11" ht="39.950000000000003" customHeight="1">
      <c r="A11" s="7" t="s">
        <v>12</v>
      </c>
      <c r="B11" s="37" t="s">
        <v>21</v>
      </c>
      <c r="C11" s="37"/>
      <c r="D11" s="37"/>
      <c r="E11" s="37"/>
      <c r="F11" s="37"/>
      <c r="G11" s="37"/>
      <c r="H11" s="26">
        <v>5</v>
      </c>
      <c r="I11" s="27"/>
      <c r="J11" s="28" t="str">
        <f>IF(H12+H13+H14=H11,"OK","BŁĄD - Suma pola 6a - 6b - 6c musi być równa liczbie głosów nieważnych")</f>
        <v>BŁĄD - Suma pola 6a - 6b - 6c musi być równa liczbie głosów nieważnych</v>
      </c>
      <c r="K11" s="29"/>
    </row>
    <row r="12" spans="1:11" ht="39.950000000000003" customHeight="1">
      <c r="A12" s="6" t="s">
        <v>13</v>
      </c>
      <c r="B12" s="36" t="s">
        <v>19</v>
      </c>
      <c r="C12" s="37"/>
      <c r="D12" s="37"/>
      <c r="E12" s="37"/>
      <c r="F12" s="37"/>
      <c r="G12" s="37"/>
      <c r="H12" s="26">
        <v>0</v>
      </c>
      <c r="I12" s="27"/>
      <c r="J12" s="30"/>
      <c r="K12" s="31"/>
    </row>
    <row r="13" spans="1:11" ht="39.950000000000003" customHeight="1">
      <c r="A13" s="6" t="s">
        <v>14</v>
      </c>
      <c r="B13" s="36" t="s">
        <v>20</v>
      </c>
      <c r="C13" s="37"/>
      <c r="D13" s="37"/>
      <c r="E13" s="37"/>
      <c r="F13" s="37"/>
      <c r="G13" s="37"/>
      <c r="H13" s="26">
        <v>0</v>
      </c>
      <c r="I13" s="27"/>
      <c r="J13" s="30"/>
      <c r="K13" s="31"/>
    </row>
    <row r="14" spans="1:11" ht="39.950000000000003" customHeight="1">
      <c r="A14" s="6" t="s">
        <v>15</v>
      </c>
      <c r="B14" s="36" t="s">
        <v>22</v>
      </c>
      <c r="C14" s="37"/>
      <c r="D14" s="37"/>
      <c r="E14" s="37"/>
      <c r="F14" s="37"/>
      <c r="G14" s="37"/>
      <c r="H14" s="26">
        <v>4</v>
      </c>
      <c r="I14" s="27"/>
      <c r="J14" s="32"/>
      <c r="K14" s="33"/>
    </row>
    <row r="15" spans="1:11" ht="39.950000000000003" customHeight="1">
      <c r="A15" s="7" t="s">
        <v>16</v>
      </c>
      <c r="B15" s="38" t="s">
        <v>34</v>
      </c>
      <c r="C15" s="39"/>
      <c r="D15" s="39"/>
      <c r="E15" s="39"/>
      <c r="F15" s="39"/>
      <c r="G15" s="40"/>
      <c r="H15" s="26">
        <v>302</v>
      </c>
      <c r="I15" s="27"/>
      <c r="J15" s="49" t="str">
        <f>IF(H15+H11=H4,"OK","OSTRZEŻENIE - Suma liczb głosów ważnych oraz nieważnych powinna być równa liczbie kart wydanych do głosowania")</f>
        <v>OK</v>
      </c>
      <c r="K15" s="50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41" t="s">
        <v>23</v>
      </c>
      <c r="B17" s="42"/>
      <c r="C17" s="42"/>
      <c r="D17" s="42"/>
      <c r="E17" s="42"/>
      <c r="F17" s="42"/>
      <c r="G17" s="42"/>
      <c r="H17" s="42"/>
      <c r="I17" s="42"/>
      <c r="J17" s="72"/>
      <c r="K17" s="73"/>
    </row>
    <row r="18" spans="1:11" ht="39.950000000000003" customHeight="1">
      <c r="A18" s="12"/>
      <c r="B18" s="44" t="s">
        <v>32</v>
      </c>
      <c r="C18" s="44"/>
      <c r="D18" s="44"/>
      <c r="E18" s="44"/>
      <c r="F18" s="44"/>
      <c r="G18" s="44"/>
      <c r="H18" s="53"/>
      <c r="I18" s="54"/>
      <c r="J18" s="74"/>
      <c r="K18" s="74"/>
    </row>
    <row r="19" spans="1:11" ht="39.950000000000003" customHeight="1">
      <c r="A19" s="8">
        <v>1</v>
      </c>
      <c r="B19" s="70" t="s">
        <v>98</v>
      </c>
      <c r="C19" s="70"/>
      <c r="D19" s="70"/>
      <c r="E19" s="70"/>
      <c r="F19" s="70"/>
      <c r="G19" s="70"/>
      <c r="H19" s="18">
        <v>161</v>
      </c>
      <c r="I19" s="19"/>
      <c r="J19" s="74"/>
      <c r="K19" s="74"/>
    </row>
    <row r="20" spans="1:11" ht="39.950000000000003" customHeight="1">
      <c r="A20" s="8">
        <v>2</v>
      </c>
      <c r="B20" s="70" t="s">
        <v>99</v>
      </c>
      <c r="C20" s="70"/>
      <c r="D20" s="70"/>
      <c r="E20" s="70"/>
      <c r="F20" s="70"/>
      <c r="G20" s="70"/>
      <c r="H20" s="18">
        <v>90</v>
      </c>
      <c r="I20" s="19"/>
      <c r="J20" s="74"/>
      <c r="K20" s="74"/>
    </row>
    <row r="21" spans="1:11" ht="39.950000000000003" customHeight="1">
      <c r="A21" s="8">
        <v>3</v>
      </c>
      <c r="B21" s="70" t="s">
        <v>100</v>
      </c>
      <c r="C21" s="70"/>
      <c r="D21" s="70"/>
      <c r="E21" s="70"/>
      <c r="F21" s="70"/>
      <c r="G21" s="70"/>
      <c r="H21" s="18">
        <v>89</v>
      </c>
      <c r="I21" s="19"/>
      <c r="J21" s="74"/>
      <c r="K21" s="74"/>
    </row>
    <row r="22" spans="1:11" ht="39.950000000000003" customHeight="1">
      <c r="A22" s="8">
        <v>4</v>
      </c>
      <c r="B22" s="70" t="s">
        <v>91</v>
      </c>
      <c r="C22" s="70"/>
      <c r="D22" s="70"/>
      <c r="E22" s="70"/>
      <c r="F22" s="70"/>
      <c r="G22" s="70"/>
      <c r="H22" s="18">
        <v>112</v>
      </c>
      <c r="I22" s="19"/>
      <c r="J22" s="74"/>
      <c r="K22" s="74"/>
    </row>
    <row r="23" spans="1:11" ht="39.950000000000003" customHeight="1">
      <c r="A23" s="8">
        <v>5</v>
      </c>
      <c r="B23" s="70" t="s">
        <v>92</v>
      </c>
      <c r="C23" s="70"/>
      <c r="D23" s="70"/>
      <c r="E23" s="70"/>
      <c r="F23" s="70"/>
      <c r="G23" s="70"/>
      <c r="H23" s="18">
        <v>105</v>
      </c>
      <c r="I23" s="19"/>
      <c r="J23" s="74"/>
      <c r="K23" s="74"/>
    </row>
    <row r="24" spans="1:11" ht="39.950000000000003" customHeight="1">
      <c r="A24" s="8">
        <v>6</v>
      </c>
      <c r="B24" s="70" t="s">
        <v>93</v>
      </c>
      <c r="C24" s="70"/>
      <c r="D24" s="70"/>
      <c r="E24" s="70"/>
      <c r="F24" s="70"/>
      <c r="G24" s="70"/>
      <c r="H24" s="18">
        <v>82</v>
      </c>
      <c r="I24" s="19"/>
      <c r="J24" s="74"/>
      <c r="K24" s="74"/>
    </row>
    <row r="25" spans="1:11" ht="39.950000000000003" customHeight="1">
      <c r="A25" s="8">
        <v>7</v>
      </c>
      <c r="B25" s="70" t="s">
        <v>94</v>
      </c>
      <c r="C25" s="70"/>
      <c r="D25" s="70"/>
      <c r="E25" s="70"/>
      <c r="F25" s="70"/>
      <c r="G25" s="70"/>
      <c r="H25" s="18">
        <v>121</v>
      </c>
      <c r="I25" s="19"/>
      <c r="J25" s="74"/>
      <c r="K25" s="74"/>
    </row>
    <row r="26" spans="1:11" ht="39.950000000000003" customHeight="1">
      <c r="A26" s="8">
        <v>8</v>
      </c>
      <c r="B26" s="70" t="s">
        <v>95</v>
      </c>
      <c r="C26" s="70"/>
      <c r="D26" s="70"/>
      <c r="E26" s="70"/>
      <c r="F26" s="70"/>
      <c r="G26" s="70"/>
      <c r="H26" s="18">
        <v>120</v>
      </c>
      <c r="I26" s="19"/>
      <c r="J26" s="74"/>
      <c r="K26" s="74"/>
    </row>
    <row r="27" spans="1:11" ht="39.950000000000003" customHeight="1">
      <c r="A27" s="8">
        <v>9</v>
      </c>
      <c r="B27" s="70" t="s">
        <v>96</v>
      </c>
      <c r="C27" s="70"/>
      <c r="D27" s="70"/>
      <c r="E27" s="70"/>
      <c r="F27" s="70"/>
      <c r="G27" s="70"/>
      <c r="H27" s="18">
        <v>90</v>
      </c>
      <c r="I27" s="19"/>
      <c r="J27" s="74"/>
      <c r="K27" s="74"/>
    </row>
    <row r="28" spans="1:11" ht="39.950000000000003" customHeight="1">
      <c r="A28" s="8">
        <v>10</v>
      </c>
      <c r="B28" s="70" t="s">
        <v>97</v>
      </c>
      <c r="C28" s="70"/>
      <c r="D28" s="70"/>
      <c r="E28" s="70"/>
      <c r="F28" s="70"/>
      <c r="G28" s="70"/>
      <c r="H28" s="18">
        <v>118</v>
      </c>
      <c r="I28" s="19"/>
      <c r="J28" s="74"/>
      <c r="K28" s="74"/>
    </row>
  </sheetData>
  <mergeCells count="56">
    <mergeCell ref="B28:G28"/>
    <mergeCell ref="H28:I28"/>
    <mergeCell ref="B24:G24"/>
    <mergeCell ref="H24:I24"/>
    <mergeCell ref="B26:G26"/>
    <mergeCell ref="H26:I26"/>
    <mergeCell ref="B27:G27"/>
    <mergeCell ref="H27:I27"/>
    <mergeCell ref="H15:I15"/>
    <mergeCell ref="J15:K15"/>
    <mergeCell ref="B25:G25"/>
    <mergeCell ref="H25:I25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9:G9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J18:K28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A7:K7"/>
    <mergeCell ref="B8:G8"/>
    <mergeCell ref="H8:I8"/>
    <mergeCell ref="J8:K9"/>
  </mergeCells>
  <conditionalFormatting sqref="J8">
    <cfRule type="containsText" dxfId="142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141" priority="12" operator="containsText" text="ŹLE">
      <formula>NOT(ISERROR(SEARCH("ŹLE",J8)))</formula>
    </cfRule>
    <cfRule type="containsText" dxfId="140" priority="13" operator="containsText" text="OK">
      <formula>NOT(ISERROR(SEARCH("OK",J8)))</formula>
    </cfRule>
  </conditionalFormatting>
  <conditionalFormatting sqref="J3:K5">
    <cfRule type="containsText" dxfId="139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138" priority="10" operator="containsText" text="OK">
      <formula>NOT(ISERROR(SEARCH("OK",J3)))</formula>
    </cfRule>
  </conditionalFormatting>
  <conditionalFormatting sqref="J11:K14">
    <cfRule type="containsText" dxfId="137" priority="7" operator="containsText" text="OK">
      <formula>NOT(ISERROR(SEARCH("OK",J11)))</formula>
    </cfRule>
    <cfRule type="containsText" dxfId="136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135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134" priority="6" operator="containsText" text="OK">
      <formula>NOT(ISERROR(SEARCH("OK",J15)))</formula>
    </cfRule>
  </conditionalFormatting>
  <conditionalFormatting sqref="J18">
    <cfRule type="containsText" dxfId="133" priority="3" operator="containsText" text="OK">
      <formula>NOT(ISERROR(SEARCH("OK",J18)))</formula>
    </cfRule>
    <cfRule type="containsText" dxfId="132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131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130" priority="2" operator="containsText" text="OK">
      <formula>NOT(ISERROR(SEARCH("OK",J10)))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7"/>
  <sheetViews>
    <sheetView topLeftCell="A18" zoomScale="85" zoomScaleNormal="85" workbookViewId="0">
      <selection activeCell="A41" sqref="A41"/>
    </sheetView>
  </sheetViews>
  <sheetFormatPr defaultRowHeight="14.25"/>
  <cols>
    <col min="7" max="7" width="11.75" customWidth="1"/>
    <col min="9" max="9" width="15.875" customWidth="1"/>
    <col min="11" max="11" width="20.5" customWidth="1"/>
  </cols>
  <sheetData>
    <row r="1" spans="1:11" ht="39.950000000000003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39.950000000000003" customHeight="1">
      <c r="A2" s="11" t="s">
        <v>1</v>
      </c>
      <c r="B2" s="78" t="s">
        <v>8</v>
      </c>
      <c r="C2" s="79"/>
      <c r="D2" s="79"/>
      <c r="E2" s="79"/>
      <c r="F2" s="79"/>
      <c r="G2" s="79"/>
      <c r="H2" s="20">
        <v>292</v>
      </c>
      <c r="I2" s="21"/>
      <c r="J2" s="22"/>
      <c r="K2" s="23"/>
    </row>
    <row r="3" spans="1:11" ht="39.950000000000003" customHeight="1">
      <c r="A3" s="5" t="s">
        <v>2</v>
      </c>
      <c r="B3" s="62" t="s">
        <v>3</v>
      </c>
      <c r="C3" s="62"/>
      <c r="D3" s="62"/>
      <c r="E3" s="62"/>
      <c r="F3" s="62"/>
      <c r="G3" s="62"/>
      <c r="H3" s="18">
        <v>176</v>
      </c>
      <c r="I3" s="19"/>
      <c r="J3" s="28" t="str">
        <f>IF(H4+H5=H3,"OK","BŁĄD - Suma kart wydanych oraz tych niewykorzystanych musi być równa liczbie otrzymanych kart do głosowania")</f>
        <v>OK</v>
      </c>
      <c r="K3" s="29"/>
    </row>
    <row r="4" spans="1:11" ht="39.950000000000003" customHeight="1">
      <c r="A4" s="5" t="s">
        <v>4</v>
      </c>
      <c r="B4" s="62" t="s">
        <v>5</v>
      </c>
      <c r="C4" s="62"/>
      <c r="D4" s="62"/>
      <c r="E4" s="62"/>
      <c r="F4" s="62"/>
      <c r="G4" s="62"/>
      <c r="H4" s="18">
        <v>149</v>
      </c>
      <c r="I4" s="19"/>
      <c r="J4" s="30"/>
      <c r="K4" s="31"/>
    </row>
    <row r="5" spans="1:11" ht="39.950000000000003" customHeight="1">
      <c r="A5" s="5" t="s">
        <v>6</v>
      </c>
      <c r="B5" s="62" t="s">
        <v>7</v>
      </c>
      <c r="C5" s="62"/>
      <c r="D5" s="62"/>
      <c r="E5" s="62"/>
      <c r="F5" s="62"/>
      <c r="G5" s="62"/>
      <c r="H5" s="18">
        <v>27</v>
      </c>
      <c r="I5" s="19"/>
      <c r="J5" s="32"/>
      <c r="K5" s="33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39.950000000000003" customHeight="1">
      <c r="A8" s="10" t="s">
        <v>9</v>
      </c>
      <c r="B8" s="66" t="s">
        <v>36</v>
      </c>
      <c r="C8" s="67"/>
      <c r="D8" s="67"/>
      <c r="E8" s="67"/>
      <c r="F8" s="67"/>
      <c r="G8" s="68"/>
      <c r="H8" s="24">
        <v>148</v>
      </c>
      <c r="I8" s="25"/>
      <c r="J8" s="60" t="str">
        <f>IF(H9+H10=H8,"OK","BŁĄD - liczba kart wyjętych z urny musi być równa sumie kart nieważnych oraz ważnych wyjętych z urny")</f>
        <v>OK</v>
      </c>
      <c r="K8" s="61"/>
    </row>
    <row r="9" spans="1:11" ht="39.950000000000003" customHeight="1">
      <c r="A9" s="6" t="s">
        <v>10</v>
      </c>
      <c r="B9" s="36" t="s">
        <v>17</v>
      </c>
      <c r="C9" s="37"/>
      <c r="D9" s="37"/>
      <c r="E9" s="37"/>
      <c r="F9" s="37"/>
      <c r="G9" s="37"/>
      <c r="H9" s="26">
        <v>0</v>
      </c>
      <c r="I9" s="27"/>
      <c r="J9" s="30"/>
      <c r="K9" s="31"/>
    </row>
    <row r="10" spans="1:11" ht="39.950000000000003" customHeight="1">
      <c r="A10" s="6" t="s">
        <v>11</v>
      </c>
      <c r="B10" s="69" t="s">
        <v>18</v>
      </c>
      <c r="C10" s="39"/>
      <c r="D10" s="39"/>
      <c r="E10" s="39"/>
      <c r="F10" s="39"/>
      <c r="G10" s="40"/>
      <c r="H10" s="26">
        <v>148</v>
      </c>
      <c r="I10" s="27"/>
      <c r="J10" s="49" t="str">
        <f>IF(H11+H15=H10,"OK","BŁĄD - Liczba głosów ważnych oraz liczba głosów niewaznych z waznych kart musi być równa liczbie kart ważnych (6+7=5b)")</f>
        <v>BŁĄD - Liczba głosów ważnych oraz liczba głosów niewaznych z waznych kart musi być równa liczbie kart ważnych (6+7=5b)</v>
      </c>
      <c r="K10" s="50"/>
    </row>
    <row r="11" spans="1:11" ht="39.950000000000003" customHeight="1">
      <c r="A11" s="7" t="s">
        <v>12</v>
      </c>
      <c r="B11" s="37" t="s">
        <v>21</v>
      </c>
      <c r="C11" s="37"/>
      <c r="D11" s="37"/>
      <c r="E11" s="37"/>
      <c r="F11" s="37"/>
      <c r="G11" s="37"/>
      <c r="H11" s="26">
        <v>2</v>
      </c>
      <c r="I11" s="27"/>
      <c r="J11" s="28" t="str">
        <f>IF(H12+H13+H14=H11,"OK","BŁĄD - Suma pola 6a - 6b - 6c musi być równa liczbie głosów nieważnych")</f>
        <v>OK</v>
      </c>
      <c r="K11" s="29"/>
    </row>
    <row r="12" spans="1:11" ht="51" customHeight="1">
      <c r="A12" s="6" t="s">
        <v>13</v>
      </c>
      <c r="B12" s="36" t="s">
        <v>19</v>
      </c>
      <c r="C12" s="37"/>
      <c r="D12" s="37"/>
      <c r="E12" s="37"/>
      <c r="F12" s="37"/>
      <c r="G12" s="37"/>
      <c r="H12" s="26">
        <v>1</v>
      </c>
      <c r="I12" s="27"/>
      <c r="J12" s="30"/>
      <c r="K12" s="31"/>
    </row>
    <row r="13" spans="1:11" ht="39.950000000000003" customHeight="1">
      <c r="A13" s="6" t="s">
        <v>14</v>
      </c>
      <c r="B13" s="36" t="s">
        <v>20</v>
      </c>
      <c r="C13" s="37"/>
      <c r="D13" s="37"/>
      <c r="E13" s="37"/>
      <c r="F13" s="37"/>
      <c r="G13" s="37"/>
      <c r="H13" s="26">
        <v>0</v>
      </c>
      <c r="I13" s="27"/>
      <c r="J13" s="30"/>
      <c r="K13" s="31"/>
    </row>
    <row r="14" spans="1:11" ht="39.950000000000003" customHeight="1">
      <c r="A14" s="6" t="s">
        <v>15</v>
      </c>
      <c r="B14" s="36" t="s">
        <v>22</v>
      </c>
      <c r="C14" s="37"/>
      <c r="D14" s="37"/>
      <c r="E14" s="37"/>
      <c r="F14" s="37"/>
      <c r="G14" s="37"/>
      <c r="H14" s="26">
        <v>1</v>
      </c>
      <c r="I14" s="27"/>
      <c r="J14" s="32"/>
      <c r="K14" s="33"/>
    </row>
    <row r="15" spans="1:11" ht="39.950000000000003" customHeight="1">
      <c r="A15" s="7" t="s">
        <v>16</v>
      </c>
      <c r="B15" s="38" t="s">
        <v>34</v>
      </c>
      <c r="C15" s="39"/>
      <c r="D15" s="39"/>
      <c r="E15" s="39"/>
      <c r="F15" s="39"/>
      <c r="G15" s="40"/>
      <c r="H15" s="26">
        <v>148</v>
      </c>
      <c r="I15" s="27"/>
      <c r="J15" s="49" t="str">
        <f>IF(H15+H11=H4,"OK","OSTRZEŻENIE - Suma liczb głosów ważnych oraz nieważnych powinna być równa liczbie kart wydanych do głosowania")</f>
        <v>OSTRZEŻENIE - Suma liczb głosów ważnych oraz nieważnych powinna być równa liczbie kart wydanych do głosowania</v>
      </c>
      <c r="K15" s="50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41" t="s">
        <v>23</v>
      </c>
      <c r="B17" s="42"/>
      <c r="C17" s="42"/>
      <c r="D17" s="42"/>
      <c r="E17" s="42"/>
      <c r="F17" s="42"/>
      <c r="G17" s="42"/>
      <c r="H17" s="42"/>
      <c r="I17" s="42"/>
      <c r="J17" s="42"/>
      <c r="K17" s="43"/>
    </row>
    <row r="18" spans="1:11" ht="39.950000000000003" customHeight="1">
      <c r="A18" s="12"/>
      <c r="B18" s="44" t="s">
        <v>32</v>
      </c>
      <c r="C18" s="44"/>
      <c r="D18" s="44"/>
      <c r="E18" s="44"/>
      <c r="F18" s="44"/>
      <c r="G18" s="44"/>
      <c r="H18" s="53"/>
      <c r="I18" s="54"/>
      <c r="J18" s="81"/>
      <c r="K18" s="82"/>
    </row>
    <row r="19" spans="1:11" ht="39.950000000000003" customHeight="1">
      <c r="A19" s="8">
        <v>1</v>
      </c>
      <c r="B19" s="70" t="s">
        <v>101</v>
      </c>
      <c r="C19" s="70"/>
      <c r="D19" s="70"/>
      <c r="E19" s="70"/>
      <c r="F19" s="70"/>
      <c r="G19" s="70"/>
      <c r="H19" s="18">
        <v>73</v>
      </c>
      <c r="I19" s="19"/>
      <c r="J19" s="45"/>
      <c r="K19" s="83"/>
    </row>
    <row r="20" spans="1:11" ht="39.950000000000003" customHeight="1">
      <c r="A20" s="8">
        <v>2</v>
      </c>
      <c r="B20" s="70" t="s">
        <v>102</v>
      </c>
      <c r="C20" s="70"/>
      <c r="D20" s="70"/>
      <c r="E20" s="70"/>
      <c r="F20" s="70"/>
      <c r="G20" s="70"/>
      <c r="H20" s="18">
        <v>76</v>
      </c>
      <c r="I20" s="19"/>
      <c r="J20" s="45"/>
      <c r="K20" s="83"/>
    </row>
    <row r="21" spans="1:11" ht="39.950000000000003" customHeight="1">
      <c r="A21" s="8">
        <v>3</v>
      </c>
      <c r="B21" s="70" t="s">
        <v>103</v>
      </c>
      <c r="C21" s="70"/>
      <c r="D21" s="70"/>
      <c r="E21" s="70"/>
      <c r="F21" s="70"/>
      <c r="G21" s="70"/>
      <c r="H21" s="18">
        <v>51</v>
      </c>
      <c r="I21" s="19"/>
      <c r="J21" s="45"/>
      <c r="K21" s="83"/>
    </row>
    <row r="22" spans="1:11" ht="39.950000000000003" customHeight="1">
      <c r="A22" s="8">
        <v>4</v>
      </c>
      <c r="B22" s="70" t="s">
        <v>104</v>
      </c>
      <c r="C22" s="70"/>
      <c r="D22" s="70"/>
      <c r="E22" s="70"/>
      <c r="F22" s="70"/>
      <c r="G22" s="70"/>
      <c r="H22" s="18">
        <v>63</v>
      </c>
      <c r="I22" s="19"/>
      <c r="J22" s="45"/>
      <c r="K22" s="83"/>
    </row>
    <row r="23" spans="1:11" ht="39.950000000000003" customHeight="1">
      <c r="A23" s="8">
        <v>5</v>
      </c>
      <c r="B23" s="70" t="s">
        <v>105</v>
      </c>
      <c r="C23" s="70"/>
      <c r="D23" s="70"/>
      <c r="E23" s="70"/>
      <c r="F23" s="70"/>
      <c r="G23" s="70"/>
      <c r="H23" s="18">
        <v>46</v>
      </c>
      <c r="I23" s="19"/>
      <c r="J23" s="45"/>
      <c r="K23" s="83"/>
    </row>
    <row r="24" spans="1:11" ht="39.950000000000003" customHeight="1">
      <c r="A24" s="8">
        <v>6</v>
      </c>
      <c r="B24" s="70" t="s">
        <v>106</v>
      </c>
      <c r="C24" s="70"/>
      <c r="D24" s="70"/>
      <c r="E24" s="70"/>
      <c r="F24" s="70"/>
      <c r="G24" s="70"/>
      <c r="H24" s="18">
        <v>65</v>
      </c>
      <c r="I24" s="19"/>
      <c r="J24" s="45"/>
      <c r="K24" s="83"/>
    </row>
    <row r="25" spans="1:11" ht="39.950000000000003" customHeight="1">
      <c r="A25" s="8">
        <v>7</v>
      </c>
      <c r="B25" s="70" t="s">
        <v>107</v>
      </c>
      <c r="C25" s="70"/>
      <c r="D25" s="70"/>
      <c r="E25" s="70"/>
      <c r="F25" s="70"/>
      <c r="G25" s="70"/>
      <c r="H25" s="18">
        <v>53</v>
      </c>
      <c r="I25" s="19"/>
      <c r="J25" s="45"/>
      <c r="K25" s="83"/>
    </row>
    <row r="26" spans="1:11" ht="39.950000000000003" customHeight="1">
      <c r="A26" s="8">
        <v>8</v>
      </c>
      <c r="B26" s="70" t="s">
        <v>108</v>
      </c>
      <c r="C26" s="70"/>
      <c r="D26" s="70"/>
      <c r="E26" s="70"/>
      <c r="F26" s="70"/>
      <c r="G26" s="70"/>
      <c r="H26" s="18">
        <v>64</v>
      </c>
      <c r="I26" s="19"/>
      <c r="J26" s="45"/>
      <c r="K26" s="83"/>
    </row>
    <row r="27" spans="1:11" ht="39.950000000000003" customHeight="1">
      <c r="A27" s="8">
        <v>9</v>
      </c>
      <c r="B27" s="70" t="s">
        <v>109</v>
      </c>
      <c r="C27" s="70"/>
      <c r="D27" s="70"/>
      <c r="E27" s="70"/>
      <c r="F27" s="70"/>
      <c r="G27" s="70"/>
      <c r="H27" s="18">
        <v>70</v>
      </c>
      <c r="I27" s="19"/>
      <c r="J27" s="84"/>
      <c r="K27" s="85"/>
    </row>
  </sheetData>
  <mergeCells count="54">
    <mergeCell ref="B24:G24"/>
    <mergeCell ref="H24:I24"/>
    <mergeCell ref="B26:G26"/>
    <mergeCell ref="H26:I26"/>
    <mergeCell ref="B27:G27"/>
    <mergeCell ref="H27:I27"/>
    <mergeCell ref="H15:I15"/>
    <mergeCell ref="J15:K15"/>
    <mergeCell ref="B25:G25"/>
    <mergeCell ref="H25:I25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9:G9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H13:I13"/>
    <mergeCell ref="B14:G14"/>
    <mergeCell ref="H14:I14"/>
    <mergeCell ref="B15:G15"/>
    <mergeCell ref="J18:K27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A7:K7"/>
    <mergeCell ref="B8:G8"/>
    <mergeCell ref="H8:I8"/>
    <mergeCell ref="J8:K9"/>
  </mergeCells>
  <conditionalFormatting sqref="J8">
    <cfRule type="containsText" dxfId="129" priority="13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128" priority="14" operator="containsText" text="ŹLE">
      <formula>NOT(ISERROR(SEARCH("ŹLE",J8)))</formula>
    </cfRule>
    <cfRule type="containsText" dxfId="127" priority="15" operator="containsText" text="OK">
      <formula>NOT(ISERROR(SEARCH("OK",J8)))</formula>
    </cfRule>
  </conditionalFormatting>
  <conditionalFormatting sqref="J3:K5">
    <cfRule type="containsText" dxfId="126" priority="11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125" priority="12" operator="containsText" text="OK">
      <formula>NOT(ISERROR(SEARCH("OK",J3)))</formula>
    </cfRule>
  </conditionalFormatting>
  <conditionalFormatting sqref="J11:K14">
    <cfRule type="containsText" dxfId="124" priority="9" operator="containsText" text="OK">
      <formula>NOT(ISERROR(SEARCH("OK",J11)))</formula>
    </cfRule>
    <cfRule type="containsText" dxfId="123" priority="10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122" priority="7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121" priority="8" operator="containsText" text="OK">
      <formula>NOT(ISERROR(SEARCH("OK",J15)))</formula>
    </cfRule>
  </conditionalFormatting>
  <conditionalFormatting sqref="J10:K10">
    <cfRule type="containsText" dxfId="120" priority="3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119" priority="4" operator="containsText" text="OK">
      <formula>NOT(ISERROR(SEARCH("OK",J10)))</formula>
    </cfRule>
  </conditionalFormatting>
  <conditionalFormatting sqref="J18">
    <cfRule type="containsText" dxfId="118" priority="1" operator="containsText" text="OK">
      <formula>NOT(ISERROR(SEARCH("OK",J18)))</formula>
    </cfRule>
    <cfRule type="containsText" dxfId="117" priority="2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5"/>
  <sheetViews>
    <sheetView topLeftCell="A18" workbookViewId="0">
      <selection activeCell="A41" sqref="A41"/>
    </sheetView>
  </sheetViews>
  <sheetFormatPr defaultRowHeight="14.25"/>
  <cols>
    <col min="7" max="7" width="12.375" customWidth="1"/>
    <col min="9" max="9" width="14.875" customWidth="1"/>
    <col min="11" max="11" width="19.625" customWidth="1"/>
  </cols>
  <sheetData>
    <row r="1" spans="1:11" ht="39.950000000000003" customHeight="1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39.950000000000003" customHeight="1">
      <c r="A2" s="11" t="s">
        <v>1</v>
      </c>
      <c r="B2" s="78" t="s">
        <v>8</v>
      </c>
      <c r="C2" s="79"/>
      <c r="D2" s="79"/>
      <c r="E2" s="79"/>
      <c r="F2" s="79"/>
      <c r="G2" s="79"/>
      <c r="H2" s="20">
        <v>234</v>
      </c>
      <c r="I2" s="21"/>
      <c r="J2" s="22"/>
      <c r="K2" s="23"/>
    </row>
    <row r="3" spans="1:11" ht="39.950000000000003" customHeight="1">
      <c r="A3" s="5" t="s">
        <v>2</v>
      </c>
      <c r="B3" s="62" t="s">
        <v>3</v>
      </c>
      <c r="C3" s="62"/>
      <c r="D3" s="62"/>
      <c r="E3" s="62"/>
      <c r="F3" s="62"/>
      <c r="G3" s="62"/>
      <c r="H3" s="18">
        <v>182</v>
      </c>
      <c r="I3" s="19"/>
      <c r="J3" s="28" t="str">
        <f>IF(H4+H5=H3,"OK","BŁĄD - Suma kart wydanych oraz tych niewykorzystanych musi być równa liczbie otrzymanych kart do głosowania")</f>
        <v>OK</v>
      </c>
      <c r="K3" s="29"/>
    </row>
    <row r="4" spans="1:11" ht="39.950000000000003" customHeight="1">
      <c r="A4" s="5" t="s">
        <v>4</v>
      </c>
      <c r="B4" s="62" t="s">
        <v>5</v>
      </c>
      <c r="C4" s="62"/>
      <c r="D4" s="62"/>
      <c r="E4" s="62"/>
      <c r="F4" s="62"/>
      <c r="G4" s="62"/>
      <c r="H4" s="18">
        <v>179</v>
      </c>
      <c r="I4" s="19"/>
      <c r="J4" s="30"/>
      <c r="K4" s="31"/>
    </row>
    <row r="5" spans="1:11" ht="39.950000000000003" customHeight="1">
      <c r="A5" s="5" t="s">
        <v>6</v>
      </c>
      <c r="B5" s="62" t="s">
        <v>7</v>
      </c>
      <c r="C5" s="62"/>
      <c r="D5" s="62"/>
      <c r="E5" s="62"/>
      <c r="F5" s="62"/>
      <c r="G5" s="62"/>
      <c r="H5" s="18">
        <v>3</v>
      </c>
      <c r="I5" s="19"/>
      <c r="J5" s="32"/>
      <c r="K5" s="33"/>
    </row>
    <row r="6" spans="1:11" ht="39.950000000000003" customHeight="1" thickBot="1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39.950000000000003" customHeight="1" thickBot="1">
      <c r="A7" s="63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5"/>
    </row>
    <row r="8" spans="1:11" ht="39.950000000000003" customHeight="1">
      <c r="A8" s="10" t="s">
        <v>9</v>
      </c>
      <c r="B8" s="66" t="s">
        <v>36</v>
      </c>
      <c r="C8" s="67"/>
      <c r="D8" s="67"/>
      <c r="E8" s="67"/>
      <c r="F8" s="67"/>
      <c r="G8" s="68"/>
      <c r="H8" s="24">
        <v>179</v>
      </c>
      <c r="I8" s="25"/>
      <c r="J8" s="60" t="str">
        <f>IF(H9+H10=H8,"OK","BŁĄD - liczba kart wyjętych z urny musi być równa sumie kart nieważnych oraz ważnych wyjętych z urny")</f>
        <v>OK</v>
      </c>
      <c r="K8" s="61"/>
    </row>
    <row r="9" spans="1:11" ht="39.950000000000003" customHeight="1">
      <c r="A9" s="6" t="s">
        <v>10</v>
      </c>
      <c r="B9" s="36" t="s">
        <v>17</v>
      </c>
      <c r="C9" s="37"/>
      <c r="D9" s="37"/>
      <c r="E9" s="37"/>
      <c r="F9" s="37"/>
      <c r="G9" s="37"/>
      <c r="H9" s="26">
        <v>0</v>
      </c>
      <c r="I9" s="27"/>
      <c r="J9" s="30"/>
      <c r="K9" s="31"/>
    </row>
    <row r="10" spans="1:11" ht="39.950000000000003" customHeight="1">
      <c r="A10" s="6" t="s">
        <v>11</v>
      </c>
      <c r="B10" s="69" t="s">
        <v>18</v>
      </c>
      <c r="C10" s="39"/>
      <c r="D10" s="39"/>
      <c r="E10" s="39"/>
      <c r="F10" s="39"/>
      <c r="G10" s="40"/>
      <c r="H10" s="26">
        <v>179</v>
      </c>
      <c r="I10" s="27"/>
      <c r="J10" s="49" t="str">
        <f>IF(H11+H15=H10,"OK","BŁĄD - Liczba głosów ważnych oraz liczba głosów niewaznych z waznych kart musi być równa liczbie kart ważnych (6+7=5b)")</f>
        <v>OK</v>
      </c>
      <c r="K10" s="50"/>
    </row>
    <row r="11" spans="1:11" ht="39.950000000000003" customHeight="1">
      <c r="A11" s="7" t="s">
        <v>12</v>
      </c>
      <c r="B11" s="37" t="s">
        <v>21</v>
      </c>
      <c r="C11" s="37"/>
      <c r="D11" s="37"/>
      <c r="E11" s="37"/>
      <c r="F11" s="37"/>
      <c r="G11" s="37"/>
      <c r="H11" s="26">
        <v>2</v>
      </c>
      <c r="I11" s="27"/>
      <c r="J11" s="28" t="str">
        <f>IF(H12+H13+H14=H11,"OK","BŁĄD - Suma pola 6a - 6b - 6c musi być równa liczbie głosów nieważnych")</f>
        <v>OK</v>
      </c>
      <c r="K11" s="29"/>
    </row>
    <row r="12" spans="1:11" ht="47.25" customHeight="1">
      <c r="A12" s="6" t="s">
        <v>13</v>
      </c>
      <c r="B12" s="36" t="s">
        <v>19</v>
      </c>
      <c r="C12" s="37"/>
      <c r="D12" s="37"/>
      <c r="E12" s="37"/>
      <c r="F12" s="37"/>
      <c r="G12" s="37"/>
      <c r="H12" s="26">
        <v>0</v>
      </c>
      <c r="I12" s="27"/>
      <c r="J12" s="30"/>
      <c r="K12" s="31"/>
    </row>
    <row r="13" spans="1:11" ht="39.950000000000003" customHeight="1">
      <c r="A13" s="6" t="s">
        <v>14</v>
      </c>
      <c r="B13" s="36" t="s">
        <v>20</v>
      </c>
      <c r="C13" s="37"/>
      <c r="D13" s="37"/>
      <c r="E13" s="37"/>
      <c r="F13" s="37"/>
      <c r="G13" s="37"/>
      <c r="H13" s="26">
        <v>0</v>
      </c>
      <c r="I13" s="27"/>
      <c r="J13" s="30"/>
      <c r="K13" s="31"/>
    </row>
    <row r="14" spans="1:11" ht="39.950000000000003" customHeight="1">
      <c r="A14" s="6" t="s">
        <v>15</v>
      </c>
      <c r="B14" s="36" t="s">
        <v>22</v>
      </c>
      <c r="C14" s="37"/>
      <c r="D14" s="37"/>
      <c r="E14" s="37"/>
      <c r="F14" s="37"/>
      <c r="G14" s="37"/>
      <c r="H14" s="26">
        <v>2</v>
      </c>
      <c r="I14" s="27"/>
      <c r="J14" s="32"/>
      <c r="K14" s="33"/>
    </row>
    <row r="15" spans="1:11" ht="39.950000000000003" customHeight="1">
      <c r="A15" s="7" t="s">
        <v>16</v>
      </c>
      <c r="B15" s="38" t="s">
        <v>34</v>
      </c>
      <c r="C15" s="39"/>
      <c r="D15" s="39"/>
      <c r="E15" s="39"/>
      <c r="F15" s="39"/>
      <c r="G15" s="40"/>
      <c r="H15" s="26">
        <v>177</v>
      </c>
      <c r="I15" s="27"/>
      <c r="J15" s="49" t="str">
        <f>IF(H15+H11=H4,"OK","OSTRZEŻENIE - Suma liczb głosów ważnych oraz nieważnych powinna być równa liczbie kart wydanych do głosowania")</f>
        <v>OK</v>
      </c>
      <c r="K15" s="50"/>
    </row>
    <row r="16" spans="1:11" ht="39.950000000000003" customHeight="1" thickBot="1">
      <c r="A16" s="4"/>
      <c r="B16" s="2"/>
      <c r="C16" s="2"/>
      <c r="D16" s="2"/>
      <c r="E16" s="2"/>
      <c r="F16" s="2"/>
      <c r="G16" s="2"/>
      <c r="H16" s="2"/>
      <c r="I16" s="2"/>
      <c r="J16" s="2"/>
      <c r="K16" s="3"/>
    </row>
    <row r="17" spans="1:11" ht="39.950000000000003" customHeight="1" thickBot="1">
      <c r="A17" s="41" t="s">
        <v>23</v>
      </c>
      <c r="B17" s="42"/>
      <c r="C17" s="42"/>
      <c r="D17" s="42"/>
      <c r="E17" s="42"/>
      <c r="F17" s="42"/>
      <c r="G17" s="42"/>
      <c r="H17" s="42"/>
      <c r="I17" s="42"/>
      <c r="J17" s="72"/>
      <c r="K17" s="73"/>
    </row>
    <row r="18" spans="1:11" ht="39.950000000000003" customHeight="1">
      <c r="A18" s="12"/>
      <c r="B18" s="44" t="s">
        <v>32</v>
      </c>
      <c r="C18" s="44"/>
      <c r="D18" s="44"/>
      <c r="E18" s="44"/>
      <c r="F18" s="44"/>
      <c r="G18" s="44"/>
      <c r="H18" s="53"/>
      <c r="I18" s="54"/>
      <c r="J18" s="74"/>
      <c r="K18" s="74"/>
    </row>
    <row r="19" spans="1:11" ht="39.950000000000003" customHeight="1">
      <c r="A19" s="8">
        <v>1</v>
      </c>
      <c r="B19" s="70" t="s">
        <v>110</v>
      </c>
      <c r="C19" s="70"/>
      <c r="D19" s="70"/>
      <c r="E19" s="70"/>
      <c r="F19" s="70"/>
      <c r="G19" s="70"/>
      <c r="H19" s="18">
        <v>65</v>
      </c>
      <c r="I19" s="19"/>
      <c r="J19" s="74"/>
      <c r="K19" s="74"/>
    </row>
    <row r="20" spans="1:11" ht="39.950000000000003" customHeight="1">
      <c r="A20" s="8">
        <v>2</v>
      </c>
      <c r="B20" s="70" t="s">
        <v>111</v>
      </c>
      <c r="C20" s="70"/>
      <c r="D20" s="70"/>
      <c r="E20" s="70"/>
      <c r="F20" s="70"/>
      <c r="G20" s="70"/>
      <c r="H20" s="18">
        <v>100</v>
      </c>
      <c r="I20" s="19"/>
      <c r="J20" s="74"/>
      <c r="K20" s="74"/>
    </row>
    <row r="21" spans="1:11" ht="39.950000000000003" customHeight="1">
      <c r="A21" s="8">
        <v>3</v>
      </c>
      <c r="B21" s="70" t="s">
        <v>112</v>
      </c>
      <c r="C21" s="70"/>
      <c r="D21" s="70"/>
      <c r="E21" s="70"/>
      <c r="F21" s="70"/>
      <c r="G21" s="70"/>
      <c r="H21" s="18">
        <v>71</v>
      </c>
      <c r="I21" s="19"/>
      <c r="J21" s="74"/>
      <c r="K21" s="74"/>
    </row>
    <row r="22" spans="1:11" ht="39.950000000000003" customHeight="1">
      <c r="A22" s="8">
        <v>4</v>
      </c>
      <c r="B22" s="70" t="s">
        <v>113</v>
      </c>
      <c r="C22" s="70"/>
      <c r="D22" s="70"/>
      <c r="E22" s="70"/>
      <c r="F22" s="70"/>
      <c r="G22" s="70"/>
      <c r="H22" s="18">
        <v>113</v>
      </c>
      <c r="I22" s="19"/>
      <c r="J22" s="74"/>
      <c r="K22" s="74"/>
    </row>
    <row r="23" spans="1:11" ht="39.950000000000003" customHeight="1">
      <c r="A23" s="8">
        <v>5</v>
      </c>
      <c r="B23" s="70" t="s">
        <v>114</v>
      </c>
      <c r="C23" s="70"/>
      <c r="D23" s="70"/>
      <c r="E23" s="70"/>
      <c r="F23" s="70"/>
      <c r="G23" s="70"/>
      <c r="H23" s="18">
        <v>80</v>
      </c>
      <c r="I23" s="19"/>
      <c r="J23" s="74"/>
      <c r="K23" s="74"/>
    </row>
    <row r="24" spans="1:11" ht="39.950000000000003" customHeight="1">
      <c r="A24" s="8">
        <v>6</v>
      </c>
      <c r="B24" s="70" t="s">
        <v>115</v>
      </c>
      <c r="C24" s="70"/>
      <c r="D24" s="70"/>
      <c r="E24" s="70"/>
      <c r="F24" s="70"/>
      <c r="G24" s="70"/>
      <c r="H24" s="18">
        <v>91</v>
      </c>
      <c r="I24" s="19"/>
      <c r="J24" s="74"/>
      <c r="K24" s="74"/>
    </row>
    <row r="25" spans="1:11" ht="39.950000000000003" customHeight="1">
      <c r="A25" s="8">
        <v>7</v>
      </c>
      <c r="B25" s="70" t="s">
        <v>116</v>
      </c>
      <c r="C25" s="70"/>
      <c r="D25" s="70"/>
      <c r="E25" s="70"/>
      <c r="F25" s="70"/>
      <c r="G25" s="70"/>
      <c r="H25" s="18">
        <v>105</v>
      </c>
      <c r="I25" s="19"/>
      <c r="J25" s="74"/>
      <c r="K25" s="74"/>
    </row>
  </sheetData>
  <mergeCells count="50">
    <mergeCell ref="B22:G22"/>
    <mergeCell ref="H22:I22"/>
    <mergeCell ref="H19:I19"/>
    <mergeCell ref="B20:G20"/>
    <mergeCell ref="H20:I20"/>
    <mergeCell ref="B21:G21"/>
    <mergeCell ref="H21:I21"/>
    <mergeCell ref="A7:K7"/>
    <mergeCell ref="B8:G8"/>
    <mergeCell ref="B23:G23"/>
    <mergeCell ref="H23:I23"/>
    <mergeCell ref="B9:G9"/>
    <mergeCell ref="H9:I9"/>
    <mergeCell ref="A17:K17"/>
    <mergeCell ref="B10:G10"/>
    <mergeCell ref="H10:I10"/>
    <mergeCell ref="J10:K10"/>
    <mergeCell ref="B11:G11"/>
    <mergeCell ref="H11:I11"/>
    <mergeCell ref="J11:K14"/>
    <mergeCell ref="B12:G12"/>
    <mergeCell ref="H12:I12"/>
    <mergeCell ref="B13:G13"/>
    <mergeCell ref="A1:K1"/>
    <mergeCell ref="B2:G2"/>
    <mergeCell ref="H2:I2"/>
    <mergeCell ref="J2:K2"/>
    <mergeCell ref="B3:G3"/>
    <mergeCell ref="H3:I3"/>
    <mergeCell ref="J3:K5"/>
    <mergeCell ref="B4:G4"/>
    <mergeCell ref="H4:I4"/>
    <mergeCell ref="B5:G5"/>
    <mergeCell ref="H5:I5"/>
    <mergeCell ref="H8:I8"/>
    <mergeCell ref="J8:K9"/>
    <mergeCell ref="H14:I14"/>
    <mergeCell ref="B15:G15"/>
    <mergeCell ref="J18:K25"/>
    <mergeCell ref="H13:I13"/>
    <mergeCell ref="B14:G14"/>
    <mergeCell ref="B24:G24"/>
    <mergeCell ref="H24:I24"/>
    <mergeCell ref="H15:I15"/>
    <mergeCell ref="J15:K15"/>
    <mergeCell ref="B25:G25"/>
    <mergeCell ref="H25:I25"/>
    <mergeCell ref="B18:G18"/>
    <mergeCell ref="H18:I18"/>
    <mergeCell ref="B19:G19"/>
  </mergeCells>
  <conditionalFormatting sqref="J8">
    <cfRule type="containsText" dxfId="116" priority="11" operator="containsText" text="BŁĄD - liczba kart wyjętych z urny musi być równa sumie kart nieważnych oraz ważnych wyjętych z urny">
      <formula>NOT(ISERROR(SEARCH("BŁĄD - liczba kart wyjętych z urny musi być równa sumie kart nieważnych oraz ważnych wyjętych z urny",J8)))</formula>
    </cfRule>
    <cfRule type="containsText" dxfId="115" priority="12" operator="containsText" text="ŹLE">
      <formula>NOT(ISERROR(SEARCH("ŹLE",J8)))</formula>
    </cfRule>
    <cfRule type="containsText" dxfId="114" priority="13" operator="containsText" text="OK">
      <formula>NOT(ISERROR(SEARCH("OK",J8)))</formula>
    </cfRule>
  </conditionalFormatting>
  <conditionalFormatting sqref="J3:K5">
    <cfRule type="containsText" dxfId="113" priority="9" operator="containsText" text="BŁĄD - Suma kart wydanych oraz tych niewykorzystanych musi być równa liczbie otrzymanych kart do głosowania">
      <formula>NOT(ISERROR(SEARCH("BŁĄD - Suma kart wydanych oraz tych niewykorzystanych musi być równa liczbie otrzymanych kart do głosowania",J3)))</formula>
    </cfRule>
    <cfRule type="containsText" dxfId="112" priority="10" operator="containsText" text="OK">
      <formula>NOT(ISERROR(SEARCH("OK",J3)))</formula>
    </cfRule>
  </conditionalFormatting>
  <conditionalFormatting sqref="J11:K14">
    <cfRule type="containsText" dxfId="111" priority="7" operator="containsText" text="OK">
      <formula>NOT(ISERROR(SEARCH("OK",J11)))</formula>
    </cfRule>
    <cfRule type="containsText" dxfId="110" priority="8" operator="containsText" text="BŁĄD - Suma pola 6a - 6b - 6c musi być równa liczbie głosów nieważnych">
      <formula>NOT(ISERROR(SEARCH("BŁĄD - Suma pola 6a - 6b - 6c musi być równa liczbie głosów nieważnych",J11)))</formula>
    </cfRule>
  </conditionalFormatting>
  <conditionalFormatting sqref="J15:K15">
    <cfRule type="containsText" dxfId="109" priority="5" operator="containsText" text="OSTRZEŻENIE - Suma liczb głosów ważnych oraz nieważnych powinna być równa liczbie kart wydanych do głosowania">
      <formula>NOT(ISERROR(SEARCH("OSTRZEŻENIE - Suma liczb głosów ważnych oraz nieważnych powinna być równa liczbie kart wydanych do głosowania",J15)))</formula>
    </cfRule>
    <cfRule type="containsText" dxfId="108" priority="6" operator="containsText" text="OK">
      <formula>NOT(ISERROR(SEARCH("OK",J15)))</formula>
    </cfRule>
  </conditionalFormatting>
  <conditionalFormatting sqref="J18">
    <cfRule type="containsText" dxfId="107" priority="3" operator="containsText" text="OK">
      <formula>NOT(ISERROR(SEARCH("OK",J18)))</formula>
    </cfRule>
    <cfRule type="containsText" dxfId="106" priority="4" operator="containsText" text="BŁĄD - Suma liczby głosów oddana na wszystkich kandydatów musi być równa liczbie głosów ważnych">
      <formula>NOT(ISERROR(SEARCH("BŁĄD - Suma liczby głosów oddana na wszystkich kandydatów musi być równa liczbie głosów ważnych",J18)))</formula>
    </cfRule>
  </conditionalFormatting>
  <conditionalFormatting sqref="J10:K10">
    <cfRule type="containsText" dxfId="105" priority="1" operator="containsText" text="BŁĄD - Liczba głosów ważnych oraz liczba głosów niewaznych z waznych kart musi być równa liczbie kart ważnych (6+7=5b)">
      <formula>NOT(ISERROR(SEARCH("BŁĄD - Liczba głosów ważnych oraz liczba głosów niewaznych z waznych kart musi być równa liczbie kart ważnych (6+7=5b)",J10)))</formula>
    </cfRule>
    <cfRule type="containsText" dxfId="104" priority="2" operator="containsText" text="OK">
      <formula>NOT(ISERROR(SEARCH("OK",J10)))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Wzór</vt:lpstr>
      <vt:lpstr>Balice</vt:lpstr>
      <vt:lpstr>Bolechowice</vt:lpstr>
      <vt:lpstr>Brzezie</vt:lpstr>
      <vt:lpstr>Brzoskwinia</vt:lpstr>
      <vt:lpstr>Karniowice</vt:lpstr>
      <vt:lpstr>Kobylany</vt:lpstr>
      <vt:lpstr>Kochanów</vt:lpstr>
      <vt:lpstr>Młynka</vt:lpstr>
      <vt:lpstr>Niegoszowice</vt:lpstr>
      <vt:lpstr>Nielepice</vt:lpstr>
      <vt:lpstr>Pisary</vt:lpstr>
      <vt:lpstr>Radwanowice</vt:lpstr>
      <vt:lpstr>Rudawa</vt:lpstr>
      <vt:lpstr>Szczyglice</vt:lpstr>
      <vt:lpstr>Zabierzów</vt:lpstr>
      <vt:lpstr>Zabierzów2</vt:lpstr>
      <vt:lpstr>ZBIORCZE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Hrycaniuk</dc:creator>
  <cp:lastModifiedBy>Bartosz Barański</cp:lastModifiedBy>
  <cp:lastPrinted>2015-09-14T08:01:32Z</cp:lastPrinted>
  <dcterms:created xsi:type="dcterms:W3CDTF">2011-08-31T09:22:03Z</dcterms:created>
  <dcterms:modified xsi:type="dcterms:W3CDTF">2019-09-29T20:05:14Z</dcterms:modified>
</cp:coreProperties>
</file>